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6" i="1" l="1"/>
  <c r="D39" i="1"/>
  <c r="E15" i="1"/>
  <c r="D15" i="1"/>
  <c r="E17" i="1"/>
  <c r="D17" i="1"/>
  <c r="E14" i="1"/>
  <c r="E22" i="1"/>
  <c r="D22" i="1"/>
  <c r="D37" i="1"/>
  <c r="E27" i="1" l="1"/>
  <c r="D27" i="1"/>
  <c r="E26" i="1"/>
  <c r="D26" i="1"/>
  <c r="E25" i="1"/>
  <c r="D25" i="1"/>
  <c r="E18" i="1"/>
  <c r="D18" i="1"/>
  <c r="E16" i="1" l="1"/>
  <c r="D16" i="1"/>
  <c r="E13" i="1"/>
  <c r="D13" i="1"/>
  <c r="E23" i="1" l="1"/>
  <c r="D23" i="1"/>
  <c r="D14" i="1" l="1"/>
  <c r="E20" i="1" l="1"/>
  <c r="D38" i="1"/>
  <c r="E24" i="1"/>
  <c r="D24" i="1"/>
  <c r="D19" i="1"/>
  <c r="F28" i="1" l="1"/>
  <c r="F25" i="1"/>
  <c r="F24" i="1"/>
  <c r="F22" i="1"/>
  <c r="E29" i="1" l="1"/>
  <c r="E30" i="1" l="1"/>
  <c r="F37" i="1" s="1"/>
</calcChain>
</file>

<file path=xl/sharedStrings.xml><?xml version="1.0" encoding="utf-8"?>
<sst xmlns="http://schemas.openxmlformats.org/spreadsheetml/2006/main" count="48" uniqueCount="44">
  <si>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</si>
  <si>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</si>
  <si>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</si>
  <si>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</si>
  <si>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</si>
  <si>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</si>
  <si>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</si>
  <si>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</si>
  <si>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</si>
  <si>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</si>
  <si>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</si>
  <si>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</si>
  <si>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</si>
  <si>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</si>
  <si>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</si>
  <si>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</si>
  <si>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</si>
  <si>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Очистка канализационной сети дворовой</t>
  </si>
  <si>
    <t xml:space="preserve">                                        по улице Рудакова</t>
  </si>
  <si>
    <t>Очистка канализационной сети внутренней</t>
  </si>
  <si>
    <t>Осмотр водопровода, канализации</t>
  </si>
  <si>
    <t>100квартир</t>
  </si>
  <si>
    <t>Рыжов А.А.</t>
  </si>
  <si>
    <t>т/рем</t>
  </si>
  <si>
    <t>т/обс</t>
  </si>
  <si>
    <t>по акту</t>
  </si>
  <si>
    <t>Осмотр линий электрических сетей, арматуры и электрооборудования на лестничных клетках(1 раз в месяц)</t>
  </si>
  <si>
    <t>100 лестничных клеток</t>
  </si>
  <si>
    <t>имущества МКД, выполненных за 2022  года на жилом доме № 2</t>
  </si>
  <si>
    <t>Проверка на прогрев отопительных приборов с регулировкой</t>
  </si>
  <si>
    <t>100приборов</t>
  </si>
  <si>
    <t>Смена кранов на шаровые краны диам. 20 мм</t>
  </si>
  <si>
    <t>Чистка крыши от снега</t>
  </si>
  <si>
    <t>м2</t>
  </si>
  <si>
    <t>Смена трубопроводов на полиэтиленовых канализационных труб диам. до 50мм</t>
  </si>
  <si>
    <t>100м трубопровода с фасонными частями</t>
  </si>
  <si>
    <t>Смена отдельных участков трубопроводов с заготовкой труб в построечных условиях диам. 32мм</t>
  </si>
  <si>
    <t>Смена дверных приборов замки навесные</t>
  </si>
  <si>
    <t>100шт приборов</t>
  </si>
  <si>
    <t>Смена дверных приборов петли</t>
  </si>
  <si>
    <t>Ремонт дверных полотен со сменой брусков обвязки горизонтальных на 2 сопряжения</t>
  </si>
  <si>
    <t>100 брусков</t>
  </si>
  <si>
    <t>Улучшенная масляная окраска ранее окрашенных дверей за один раз с расчисткой старой краски более 35%</t>
  </si>
  <si>
    <t>100м2 окрашиваемой поверхности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</si>
</sst>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="118" zoomScaleNormal="118" workbookViewId="0">
      <selection activeCell="E35" sqref="A1:E35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6" max="6" width="10.85546875" customWidth="1"/>
  </cols>
  <sheetData>
    <row r="1" spans="1:6" s="1" customFormat="1" x14ac:dyDescent="0.25"/>
    <row r="2" spans="1:6" s="1" customFormat="1" x14ac:dyDescent="0.25"/>
    <row r="3" spans="1:6" s="1" customFormat="1" x14ac:dyDescent="0.25"/>
    <row r="4" spans="1:6" s="1" customFormat="1" x14ac:dyDescent="0.25"/>
    <row r="5" spans="1:6" ht="15.75" x14ac:dyDescent="0.25">
      <c r="A5" s="4"/>
      <c r="B5" s="3" t="s">
        <v>0</v>
      </c>
      <c r="C5" s="3"/>
      <c r="D5" s="4"/>
      <c r="E5" s="4"/>
      <c r="F5" s="1"/>
    </row>
    <row r="6" spans="1:6" ht="15.75" x14ac:dyDescent="0.25">
      <c r="A6" s="4"/>
      <c r="B6" s="3" t="s">
        <v>16</v>
      </c>
      <c r="C6" s="3"/>
      <c r="D6" s="3"/>
      <c r="E6" s="3"/>
      <c r="F6" s="1"/>
    </row>
    <row r="7" spans="1:6" ht="15.75" x14ac:dyDescent="0.25">
      <c r="A7" s="4"/>
      <c r="B7" s="3" t="s">
        <v>28</v>
      </c>
      <c r="C7" s="3"/>
      <c r="D7" s="3"/>
      <c r="E7" s="3"/>
      <c r="F7" s="1"/>
    </row>
    <row r="8" spans="1:6" ht="15.75" x14ac:dyDescent="0.25">
      <c r="A8" s="4"/>
      <c r="B8" s="3" t="s">
        <v>18</v>
      </c>
      <c r="C8" s="3"/>
      <c r="D8" s="3"/>
      <c r="E8" s="3"/>
      <c r="F8" s="1"/>
    </row>
    <row r="9" spans="1:6" ht="15.75" x14ac:dyDescent="0.25">
      <c r="A9" s="4"/>
      <c r="B9" s="4"/>
      <c r="C9" s="4"/>
      <c r="D9" s="4"/>
      <c r="E9" s="4"/>
      <c r="F9" s="1"/>
    </row>
    <row r="10" spans="1:6" ht="15.75" x14ac:dyDescent="0.25">
      <c r="A10" s="5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4"/>
    </row>
    <row r="11" spans="1:6" ht="15.75" x14ac:dyDescent="0.25">
      <c r="A11" s="6" t="s">
        <v>6</v>
      </c>
      <c r="B11" s="6"/>
      <c r="C11" s="6"/>
      <c r="D11" s="6"/>
      <c r="E11" s="6" t="s">
        <v>7</v>
      </c>
      <c r="F11" s="4"/>
    </row>
    <row r="12" spans="1:6" s="1" customFormat="1" ht="15.75" x14ac:dyDescent="0.25">
      <c r="A12" s="6"/>
      <c r="B12" s="11" t="s">
        <v>10</v>
      </c>
      <c r="C12" s="6"/>
      <c r="D12" s="6"/>
      <c r="E12" s="6"/>
      <c r="F12" s="4"/>
    </row>
    <row r="13" spans="1:6" ht="15.75" x14ac:dyDescent="0.25">
      <c r="A13" s="7">
        <v>1</v>
      </c>
      <c r="B13" s="8" t="s">
        <v>8</v>
      </c>
      <c r="C13" s="8" t="s">
        <v>13</v>
      </c>
      <c r="D13" s="7">
        <f>0.01+0.01+0.01+0.01+0.01+0.01+0.02</f>
        <v>0.08</v>
      </c>
      <c r="E13" s="7">
        <f>60.6+60.6+60.6+60.6+65.8+65.8+138.4</f>
        <v>512.4</v>
      </c>
      <c r="F13" s="4"/>
    </row>
    <row r="14" spans="1:6" s="1" customFormat="1" ht="47.25" x14ac:dyDescent="0.25">
      <c r="A14" s="7">
        <v>2</v>
      </c>
      <c r="B14" s="8" t="s">
        <v>26</v>
      </c>
      <c r="C14" s="8" t="s">
        <v>27</v>
      </c>
      <c r="D14" s="7">
        <f>0.02+0.02</f>
        <v>0.04</v>
      </c>
      <c r="E14" s="7">
        <f>146.6+146.6+148.8+148.8+148.8+148.8+161.2+161.2+161.2+171.4+171.4+171.4</f>
        <v>1886.2000000000003</v>
      </c>
      <c r="F14" s="4"/>
    </row>
    <row r="15" spans="1:6" s="1" customFormat="1" ht="31.5" x14ac:dyDescent="0.25">
      <c r="A15" s="7">
        <v>3</v>
      </c>
      <c r="B15" s="8" t="s">
        <v>20</v>
      </c>
      <c r="C15" s="8" t="s">
        <v>21</v>
      </c>
      <c r="D15" s="7">
        <f>0.02+0.02+0.01+0.02+0.02+0.03+0.02+0.02+0.01+0.04+0.02+0.02</f>
        <v>0.25</v>
      </c>
      <c r="E15" s="7">
        <f>1037.2+1037.2+528.4+1058.8+1058.8+1585.8+1137.2+1137.2+570.6+2436.8+1217.8+1217.8</f>
        <v>14023.599999999999</v>
      </c>
      <c r="F15" s="4"/>
    </row>
    <row r="16" spans="1:6" s="1" customFormat="1" ht="47.25" x14ac:dyDescent="0.25">
      <c r="A16" s="7">
        <v>4</v>
      </c>
      <c r="B16" s="8" t="s">
        <v>19</v>
      </c>
      <c r="C16" s="8" t="s">
        <v>12</v>
      </c>
      <c r="D16" s="7">
        <f>0.09+0.02+0.02</f>
        <v>0.13</v>
      </c>
      <c r="E16" s="7">
        <f>771.2+546.4+582</f>
        <v>1899.6</v>
      </c>
      <c r="F16" s="4"/>
    </row>
    <row r="17" spans="1:6" s="1" customFormat="1" ht="47.25" x14ac:dyDescent="0.25">
      <c r="A17" s="7">
        <v>5</v>
      </c>
      <c r="B17" s="8" t="s">
        <v>17</v>
      </c>
      <c r="C17" s="8" t="s">
        <v>12</v>
      </c>
      <c r="D17" s="7">
        <f>0.1+0.1+0.1+0.1+0.2+0.1+0.1+0.1+0.1+0.1</f>
        <v>1.1000000000000001</v>
      </c>
      <c r="E17" s="7">
        <f>8028+8031.2+8188.2+8187.8+16379.2+8804.4+8804.6+9414+9414+9414</f>
        <v>94665.400000000009</v>
      </c>
      <c r="F17" s="4"/>
    </row>
    <row r="18" spans="1:6" s="1" customFormat="1" ht="31.5" x14ac:dyDescent="0.25">
      <c r="A18" s="7">
        <v>6</v>
      </c>
      <c r="B18" s="8" t="s">
        <v>37</v>
      </c>
      <c r="C18" s="8" t="s">
        <v>38</v>
      </c>
      <c r="D18" s="7">
        <f>0.01</f>
        <v>0.01</v>
      </c>
      <c r="E18" s="7">
        <f>1177</f>
        <v>1177</v>
      </c>
      <c r="F18" s="4"/>
    </row>
    <row r="19" spans="1:6" s="1" customFormat="1" ht="31.5" x14ac:dyDescent="0.25">
      <c r="A19" s="7">
        <v>7</v>
      </c>
      <c r="B19" s="8" t="s">
        <v>29</v>
      </c>
      <c r="C19" s="8" t="s">
        <v>30</v>
      </c>
      <c r="D19" s="7">
        <f>0.04</f>
        <v>0.04</v>
      </c>
      <c r="E19" s="7">
        <v>484.6</v>
      </c>
      <c r="F19" s="4"/>
    </row>
    <row r="20" spans="1:6" ht="15.75" x14ac:dyDescent="0.25">
      <c r="A20" s="7"/>
      <c r="B20" s="8"/>
      <c r="C20" s="8"/>
      <c r="D20" s="7"/>
      <c r="E20" s="13">
        <f>SUM(E13:E19)</f>
        <v>114648.80000000002</v>
      </c>
      <c r="F20" s="4"/>
    </row>
    <row r="21" spans="1:6" ht="15.75" x14ac:dyDescent="0.25">
      <c r="A21" s="7"/>
      <c r="B21" s="12" t="s">
        <v>11</v>
      </c>
      <c r="C21" s="8"/>
      <c r="D21" s="7"/>
      <c r="E21" s="7"/>
      <c r="F21" s="4"/>
    </row>
    <row r="22" spans="1:6" ht="31.5" x14ac:dyDescent="0.25">
      <c r="A22" s="7">
        <v>1</v>
      </c>
      <c r="B22" s="8" t="s">
        <v>31</v>
      </c>
      <c r="C22" s="8" t="s">
        <v>13</v>
      </c>
      <c r="D22" s="7">
        <f>0.01+0.01+0.01+0.01</f>
        <v>0.04</v>
      </c>
      <c r="E22" s="7">
        <f>1029+1078+1078.2+1078.2</f>
        <v>4263.3999999999996</v>
      </c>
      <c r="F22" s="4">
        <f>E22/3</f>
        <v>1421.1333333333332</v>
      </c>
    </row>
    <row r="23" spans="1:6" s="1" customFormat="1" ht="47.25" x14ac:dyDescent="0.25">
      <c r="A23" s="7">
        <v>2</v>
      </c>
      <c r="B23" s="8" t="s">
        <v>36</v>
      </c>
      <c r="C23" s="8" t="s">
        <v>12</v>
      </c>
      <c r="D23" s="7">
        <f>0.02</f>
        <v>0.02</v>
      </c>
      <c r="E23" s="7">
        <f>1959.2</f>
        <v>1959.2</v>
      </c>
      <c r="F23" s="4"/>
    </row>
    <row r="24" spans="1:6" s="1" customFormat="1" ht="94.5" x14ac:dyDescent="0.25">
      <c r="A24" s="7">
        <v>3</v>
      </c>
      <c r="B24" s="8" t="s">
        <v>34</v>
      </c>
      <c r="C24" s="8" t="s">
        <v>35</v>
      </c>
      <c r="D24" s="7">
        <f>0.03</f>
        <v>0.03</v>
      </c>
      <c r="E24" s="7">
        <f>2727</f>
        <v>2727</v>
      </c>
      <c r="F24" s="4">
        <f>E24/1</f>
        <v>2727</v>
      </c>
    </row>
    <row r="25" spans="1:6" s="1" customFormat="1" ht="31.5" x14ac:dyDescent="0.25">
      <c r="A25" s="7">
        <v>4</v>
      </c>
      <c r="B25" s="8" t="s">
        <v>39</v>
      </c>
      <c r="C25" s="8" t="s">
        <v>38</v>
      </c>
      <c r="D25" s="7">
        <f>0.02</f>
        <v>0.02</v>
      </c>
      <c r="E25" s="7">
        <f>1815.4</f>
        <v>1815.4</v>
      </c>
      <c r="F25" s="4">
        <f>E25/1</f>
        <v>1815.4</v>
      </c>
    </row>
    <row r="26" spans="1:6" s="1" customFormat="1" ht="31.5" x14ac:dyDescent="0.25">
      <c r="A26" s="7">
        <v>5</v>
      </c>
      <c r="B26" s="8" t="s">
        <v>40</v>
      </c>
      <c r="C26" s="8" t="s">
        <v>41</v>
      </c>
      <c r="D26" s="7">
        <f>0.02</f>
        <v>0.02</v>
      </c>
      <c r="E26" s="7">
        <f>5116.2</f>
        <v>5116.2</v>
      </c>
      <c r="F26" s="4"/>
    </row>
    <row r="27" spans="1:6" s="1" customFormat="1" ht="78.75" x14ac:dyDescent="0.25">
      <c r="A27" s="7">
        <v>6</v>
      </c>
      <c r="B27" s="8" t="s">
        <v>42</v>
      </c>
      <c r="C27" s="8" t="s">
        <v>43</v>
      </c>
      <c r="D27" s="7">
        <f>0.04</f>
        <v>0.04</v>
      </c>
      <c r="E27" s="7">
        <f>3029</f>
        <v>3029</v>
      </c>
      <c r="F27" s="4"/>
    </row>
    <row r="28" spans="1:6" s="1" customFormat="1" ht="15.75" x14ac:dyDescent="0.25">
      <c r="A28" s="7">
        <v>7</v>
      </c>
      <c r="B28" s="8" t="s">
        <v>32</v>
      </c>
      <c r="C28" s="8" t="s">
        <v>33</v>
      </c>
      <c r="D28" s="7">
        <v>300</v>
      </c>
      <c r="E28" s="7">
        <v>12000</v>
      </c>
      <c r="F28" s="4">
        <f>E28/7</f>
        <v>1714.2857142857142</v>
      </c>
    </row>
    <row r="29" spans="1:6" s="1" customFormat="1" ht="15.75" x14ac:dyDescent="0.25">
      <c r="A29" s="7"/>
      <c r="B29" s="8"/>
      <c r="C29" s="8"/>
      <c r="D29" s="7"/>
      <c r="E29" s="13">
        <f>SUM(E22:E28)</f>
        <v>30910.199999999997</v>
      </c>
      <c r="F29" s="4"/>
    </row>
    <row r="30" spans="1:6" ht="15.75" x14ac:dyDescent="0.25">
      <c r="A30" s="7"/>
      <c r="B30" s="8" t="s">
        <v>9</v>
      </c>
      <c r="C30" s="7"/>
      <c r="D30" s="7"/>
      <c r="E30" s="9">
        <f>E20+E29</f>
        <v>145559</v>
      </c>
      <c r="F30" s="4"/>
    </row>
    <row r="31" spans="1:6" ht="15.75" x14ac:dyDescent="0.25">
      <c r="A31" s="7"/>
      <c r="B31" s="8"/>
      <c r="C31" s="7"/>
      <c r="D31" s="7"/>
      <c r="E31" s="7"/>
      <c r="F31" s="4"/>
    </row>
    <row r="32" spans="1:6" ht="15.75" x14ac:dyDescent="0.25">
      <c r="A32" s="10"/>
      <c r="B32" s="10"/>
      <c r="C32" s="10"/>
      <c r="D32" s="10"/>
      <c r="E32" s="10"/>
      <c r="F32" s="4"/>
    </row>
    <row r="33" spans="1:7" ht="15.75" x14ac:dyDescent="0.25">
      <c r="A33" s="10"/>
      <c r="B33" s="10" t="s">
        <v>14</v>
      </c>
      <c r="C33" s="10" t="s">
        <v>22</v>
      </c>
      <c r="D33" s="10"/>
      <c r="E33" s="10"/>
      <c r="F33" s="1"/>
    </row>
    <row r="34" spans="1:7" x14ac:dyDescent="0.25">
      <c r="A34" s="2"/>
      <c r="B34" s="2"/>
      <c r="C34" s="2"/>
      <c r="D34" s="2"/>
      <c r="E34" s="2"/>
      <c r="F34" s="1"/>
    </row>
    <row r="35" spans="1:7" x14ac:dyDescent="0.25">
      <c r="A35" s="2"/>
      <c r="B35" s="2" t="s">
        <v>15</v>
      </c>
      <c r="C35" s="2"/>
      <c r="D35" s="2"/>
      <c r="E35" s="2"/>
      <c r="F35" s="1"/>
    </row>
    <row r="36" spans="1:7" x14ac:dyDescent="0.25">
      <c r="A36" s="2"/>
      <c r="B36" s="2"/>
      <c r="C36" s="2" t="s">
        <v>24</v>
      </c>
      <c r="D36" s="2">
        <f>9757+9275.6+8865.4+10166.6+17647.4+1795.2+10168.6+1910.6+9536.4+13919.6+10803.2+10803.2</f>
        <v>114648.8</v>
      </c>
      <c r="E36" s="2"/>
      <c r="F36" s="14"/>
      <c r="G36" s="14"/>
    </row>
    <row r="37" spans="1:7" x14ac:dyDescent="0.25">
      <c r="A37" s="2"/>
      <c r="B37" s="2"/>
      <c r="C37" s="2" t="s">
        <v>23</v>
      </c>
      <c r="D37" s="2">
        <f>0+13029+0+2727+0+0+0+1959.2+11038.6+1078.2+1078.2</f>
        <v>30910.200000000004</v>
      </c>
      <c r="E37" s="2"/>
      <c r="F37" s="14">
        <f>D38-E30</f>
        <v>0</v>
      </c>
    </row>
    <row r="38" spans="1:7" x14ac:dyDescent="0.25">
      <c r="A38" s="2"/>
      <c r="B38" s="2"/>
      <c r="C38" s="2"/>
      <c r="D38" s="15">
        <f>D36+D37</f>
        <v>145559</v>
      </c>
      <c r="E38" s="2"/>
      <c r="F38" s="14"/>
    </row>
    <row r="39" spans="1:7" x14ac:dyDescent="0.25">
      <c r="A39" s="2"/>
      <c r="B39" s="2"/>
      <c r="C39" s="2" t="s">
        <v>25</v>
      </c>
      <c r="D39" s="15">
        <f>9757+22304.6+8865.4+12893.6+17647.4+1795.2+10168.6+3869.8+9536.4+24958.2+11881.4+11881.4</f>
        <v>145559</v>
      </c>
      <c r="E39" s="2"/>
      <c r="F39" s="14"/>
    </row>
    <row r="40" spans="1:7" x14ac:dyDescent="0.25">
      <c r="A40" s="2"/>
      <c r="B40" s="2"/>
      <c r="C40" s="2"/>
      <c r="D40" s="2"/>
      <c r="E40" s="2"/>
    </row>
    <row r="41" spans="1:7" x14ac:dyDescent="0.25">
      <c r="A41" s="2"/>
      <c r="B41" s="2"/>
      <c r="C41" s="2"/>
      <c r="D41" s="2"/>
      <c r="E41" s="2"/>
    </row>
    <row r="42" spans="1:7" x14ac:dyDescent="0.25">
      <c r="A42" s="2"/>
      <c r="B42" s="2"/>
      <c r="C42" s="2"/>
      <c r="D42" s="2"/>
      <c r="E42" s="2"/>
    </row>
    <row r="43" spans="1:7" x14ac:dyDescent="0.25">
      <c r="A43" s="2"/>
      <c r="B43" s="2"/>
      <c r="C43" s="2"/>
      <c r="D43" s="2"/>
      <c r="E43" s="2"/>
    </row>
    <row r="44" spans="1:7" x14ac:dyDescent="0.25">
      <c r="A44" s="2"/>
      <c r="B44" s="2"/>
      <c r="C44" s="2"/>
      <c r="D44" s="2"/>
      <c r="E44" s="2"/>
    </row>
    <row r="45" spans="1:7" x14ac:dyDescent="0.25">
      <c r="A45" s="2"/>
      <c r="B45" s="2"/>
      <c r="C45" s="2"/>
      <c r="D45" s="2"/>
      <c r="E45" s="2"/>
    </row>
    <row r="46" spans="1:7" x14ac:dyDescent="0.25">
      <c r="A46" s="2"/>
      <c r="B46" s="2"/>
      <c r="C46" s="2"/>
      <c r="D46" s="2"/>
      <c r="E46" s="2"/>
    </row>
    <row r="47" spans="1:7" x14ac:dyDescent="0.25">
      <c r="A47" s="2"/>
      <c r="B47" s="2"/>
      <c r="C47" s="2"/>
      <c r="D47" s="2"/>
      <c r="E47" s="2"/>
    </row>
    <row r="48" spans="1:7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</sheetData>
  <pageMargins left="0.78740157480314965" right="0.31496062992125984" top="0.55118110236220474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2023-01-24T07:25:41Z</cp:lastPrinted>
  <dcterms:created xsi:type="dcterms:W3CDTF">2016-09-29T06:37:31Z</dcterms:created>
  <dcterms:modified xsi:type="dcterms:W3CDTF">2023-01-24T07:26:26Z</dcterms:modified>
</cp:coreProperties>
</file>