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35" firstSheet="7" activeTab="9"/>
  </bookViews>
  <sheets>
    <sheet name="2.1" sheetId="5" state="hidden" r:id="rId1"/>
    <sheet name="2.2." sheetId="6" state="hidden" r:id="rId2"/>
    <sheet name="2.3." sheetId="7" state="hidden" r:id="rId3"/>
    <sheet name="2.4" sheetId="8" state="hidden" r:id="rId4"/>
    <sheet name="2.5" sheetId="9" state="hidden" r:id="rId5"/>
    <sheet name="2.6" sheetId="10" state="hidden" r:id="rId6"/>
    <sheet name="2.7" sheetId="11" state="hidden" r:id="rId7"/>
    <sheet name="2.8_2017" sheetId="12" r:id="rId8"/>
    <sheet name="2.8_2018" sheetId="13" r:id="rId9"/>
    <sheet name="2.8_2019" sheetId="14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'2.8_2017'!$3:$3</definedName>
  </definedNames>
  <calcPr calcId="162913"/>
</workbook>
</file>

<file path=xl/calcChain.xml><?xml version="1.0" encoding="utf-8"?>
<calcChain xmlns="http://schemas.openxmlformats.org/spreadsheetml/2006/main">
  <c r="D9" i="14" l="1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8" i="14"/>
  <c r="D27" i="13" l="1"/>
  <c r="D25" i="13" l="1"/>
  <c r="J27" i="13"/>
  <c r="J28" i="13"/>
  <c r="J29" i="13"/>
  <c r="J30" i="13"/>
  <c r="J31" i="13"/>
  <c r="J32" i="13"/>
  <c r="J33" i="13"/>
  <c r="J34" i="13"/>
  <c r="J35" i="13"/>
  <c r="J36" i="13"/>
  <c r="J37" i="13"/>
  <c r="J38" i="13"/>
  <c r="J26" i="13"/>
  <c r="D34" i="13" l="1"/>
  <c r="I29" i="13"/>
  <c r="I30" i="13" s="1"/>
  <c r="I28" i="13"/>
  <c r="D28" i="13" s="1"/>
  <c r="I27" i="13"/>
  <c r="D13" i="13" s="1"/>
  <c r="D22" i="13" s="1"/>
  <c r="D26" i="13"/>
  <c r="G25" i="13"/>
  <c r="F25" i="13"/>
  <c r="D15" i="13"/>
  <c r="D21" i="13" s="1"/>
  <c r="I31" i="13" l="1"/>
  <c r="D30" i="13"/>
  <c r="D14" i="13"/>
  <c r="D12" i="13" s="1"/>
  <c r="D29" i="13"/>
  <c r="D4" i="8"/>
  <c r="I32" i="13" l="1"/>
  <c r="D31" i="13"/>
  <c r="D80" i="12"/>
  <c r="D93" i="12"/>
  <c r="D92" i="12"/>
  <c r="D91" i="12"/>
  <c r="D90" i="12"/>
  <c r="D83" i="12"/>
  <c r="D82" i="12"/>
  <c r="D81" i="12"/>
  <c r="D72" i="12"/>
  <c r="D71" i="12"/>
  <c r="D70" i="12"/>
  <c r="D67" i="12"/>
  <c r="D66" i="12"/>
  <c r="D65" i="12"/>
  <c r="I33" i="13" l="1"/>
  <c r="D32" i="13"/>
  <c r="D15" i="12"/>
  <c r="D21" i="12" s="1"/>
  <c r="H27" i="12"/>
  <c r="H28" i="12"/>
  <c r="H29" i="12"/>
  <c r="H30" i="12"/>
  <c r="H31" i="12"/>
  <c r="H32" i="12"/>
  <c r="H33" i="12"/>
  <c r="H34" i="12"/>
  <c r="H35" i="12"/>
  <c r="H36" i="12"/>
  <c r="H37" i="12"/>
  <c r="H26" i="12"/>
  <c r="D22" i="12"/>
  <c r="D12" i="12"/>
  <c r="I34" i="13" l="1"/>
  <c r="I35" i="13" s="1"/>
  <c r="D33" i="13"/>
  <c r="G84" i="7"/>
  <c r="G77" i="7"/>
  <c r="G70" i="7"/>
  <c r="G63" i="7"/>
  <c r="G56" i="7"/>
  <c r="G49" i="7"/>
  <c r="G42" i="7"/>
  <c r="G35" i="7"/>
  <c r="G28" i="7"/>
  <c r="G21" i="7"/>
  <c r="G14" i="7"/>
  <c r="G7" i="7"/>
  <c r="D4" i="7"/>
  <c r="B2" i="7"/>
  <c r="I36" i="13" l="1"/>
  <c r="D35" i="13"/>
  <c r="I37" i="13" l="1"/>
  <c r="D36" i="13"/>
  <c r="I38" i="13" l="1"/>
  <c r="D37" i="13"/>
  <c r="I39" i="13" l="1"/>
  <c r="D38" i="13"/>
  <c r="I40" i="13" l="1"/>
  <c r="J39" i="13"/>
  <c r="D39" i="13" s="1"/>
  <c r="I41" i="13" l="1"/>
  <c r="J40" i="13"/>
  <c r="D40" i="13" s="1"/>
  <c r="I42" i="13" l="1"/>
  <c r="J42" i="13" s="1"/>
  <c r="D42" i="13" s="1"/>
  <c r="J41" i="13"/>
  <c r="D41" i="13" s="1"/>
</calcChain>
</file>

<file path=xl/sharedStrings.xml><?xml version="1.0" encoding="utf-8"?>
<sst xmlns="http://schemas.openxmlformats.org/spreadsheetml/2006/main" count="1361" uniqueCount="346">
  <si>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</si>
  <si>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</si>
  <si>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</si>
  <si>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</si>
  <si>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</si>
  <si>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</si>
  <si>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</si>
  <si>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</si>
  <si>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</si>
  <si>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</si>
  <si>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</si>
  <si>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</si>
  <si>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</si>
  <si>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</si>
  <si>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</si>
  <si>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</si>
  <si>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</si>
  <si>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</si>
  <si>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</si>
  <si>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</si>
  <si>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</si>
  <si>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</si>
  <si>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</si>
  <si>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</si>
  <si>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</si>
  <si>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</si>
  <si>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</si>
  <si>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</si>
  <si>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</si>
  <si>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</si>
  <si>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</si>
  <si>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</si>
  <si>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</si>
  <si>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</si>
  <si>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</si>
  <si>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</si>
  <si>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</si>
  <si>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</si>
  <si>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</si>
  <si>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</si>
  <si>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</si>
  <si>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</si>
  <si>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</si>
  <si>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</si>
  <si>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</si>
  <si>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</si>
  <si>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</si>
  <si>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</si>
  <si>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</si>
  <si>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</si>
  <si>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</si>
  <si>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</si>
  <si>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</si>
  <si>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</si>
  <si>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</si>
  <si>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</si>
  <si>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</si>
  <si>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</si>
  <si>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</si>
  <si>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</si>
  <si>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</si>
  <si>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</si>
  <si>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</si>
  <si>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</si>
  <si>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</si>
  <si>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</si>
  <si>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</si>
  <si>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</si>
  <si>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</si>
  <si>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</si>
  <si>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</si>
  <si>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</si>
  <si>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</si>
  <si>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</si>
  <si>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</si>
  <si>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</si>
  <si>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</si>
  <si>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</si>
  <si>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</si>
  <si>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</si>
  <si>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</si>
  <si>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</si>
  <si>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</si>
  <si>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</si>
  <si>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</si>
  <si>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</si>
  <si>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</si>
  <si>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</si>
  <si>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</si>
  <si>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</si>
  <si>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</si>
  <si>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</si>
  <si>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</si>
  <si>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</si>
  <si>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</si>
  <si>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</si>
  <si>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</si>
  <si>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</si>
  <si>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</si>
  <si>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</si>
  <si>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</si>
  <si>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</si>
  <si>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</si>
  <si>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r>
      <t xml:space="preserve">Форма 2.4. Сведения об оказываемых коммунальных услугах </t>
    </r>
    <r>
      <rPr>
        <b/>
        <sz val="12"/>
        <color indexed="30"/>
        <rFont val="Times New Roman"/>
        <family val="1"/>
        <charset val="204"/>
      </rPr>
      <t>(заполняется по каждой коммунальной услуге)</t>
    </r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</si>
  <si>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</si>
  <si>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</si>
  <si>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</si>
  <si>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</si>
  <si>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</si>
  <si>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</si>
  <si>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</si>
  <si>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</si>
  <si>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</si>
  <si>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</si>
  <si>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</si>
  <si>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</si>
  <si>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</si>
  <si>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</si>
  <si>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</si>
  <si>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</si>
  <si>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</si>
  <si>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</si>
  <si>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</si>
  <si>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</si>
  <si>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</si>
  <si>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</si>
  <si>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</si>
  <si>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</si>
  <si>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</si>
  <si>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</si>
  <si>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</si>
  <si>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</si>
  <si>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</si>
  <si>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</si>
  <si>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</si>
  <si>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</si>
  <si>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</si>
  <si>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</si>
  <si>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</si>
  <si>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</si>
  <si>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</si>
  <si>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</si>
  <si>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</si>
  <si>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</si>
  <si>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</si>
  <si>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</si>
  <si>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</si>
  <si>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</si>
  <si>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</si>
  <si>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</si>
  <si>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</si>
  <si>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</si>
  <si>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</si>
  <si>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</si>
  <si>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</si>
  <si>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</si>
  <si>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</si>
  <si>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</si>
  <si>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</si>
  <si>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</si>
  <si>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</si>
  <si>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</si>
  <si>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</si>
  <si>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</si>
  <si>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</si>
  <si>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</si>
  <si>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</si>
  <si>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</si>
  <si>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</si>
  <si>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</si>
  <si>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</si>
  <si>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</si>
  <si>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</si>
  <si>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</si>
  <si>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</si>
  <si>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</si>
  <si>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</si>
  <si>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</si>
  <si>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</si>
  <si>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</si>
  <si>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</si>
  <si>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</si>
  <si>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</si>
  <si>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</si>
  <si>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</si>
  <si>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</si>
  <si>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</si>
  <si>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</si>
  <si>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</si>
  <si>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</si>
  <si>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</si>
  <si>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</si>
  <si>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</si>
  <si>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</si>
  <si>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</si>
  <si>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</si>
  <si>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</si>
  <si>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</si>
  <si>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</si>
  <si>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</si>
  <si>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</si>
  <si>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</si>
  <si>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</si>
  <si>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</si>
  <si>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нет</t>
  </si>
  <si>
    <t>21.12.2015г.</t>
  </si>
  <si>
    <t>ж/б плиты</t>
  </si>
  <si>
    <t>плоская</t>
  </si>
  <si>
    <t>рулонная</t>
  </si>
  <si>
    <t>есть</t>
  </si>
  <si>
    <t>м куб.</t>
  </si>
  <si>
    <t>механич.</t>
  </si>
  <si>
    <t>с интерфейсом</t>
  </si>
  <si>
    <t>приточно-вытяжная</t>
  </si>
  <si>
    <t>соответствует материалу стен</t>
  </si>
  <si>
    <t>холодное водоснабжение</t>
  </si>
  <si>
    <t>организованный, внутренний</t>
  </si>
  <si>
    <t>ж/б блоки</t>
  </si>
  <si>
    <t xml:space="preserve"> пассажирский</t>
  </si>
  <si>
    <t>кирпич</t>
  </si>
  <si>
    <t>груз. пассажирский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</si>
  <si>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</si>
  <si>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</si>
  <si>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</si>
  <si>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</si>
  <si>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</si>
  <si>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центральное</t>
  </si>
  <si>
    <t>центральное, закрытая система</t>
  </si>
  <si>
    <t>пожарные гидранты</t>
  </si>
  <si>
    <t>на лестничной клетке</t>
  </si>
  <si>
    <t>без интерфейса</t>
  </si>
  <si>
    <t>водоотведение</t>
  </si>
  <si>
    <t>централизовано</t>
  </si>
  <si>
    <t>Тариф, установленный для потребителей(питьевая вода)</t>
  </si>
  <si>
    <t>МУП ЩМР "Межрайонный Щелковский Водоканал"</t>
  </si>
  <si>
    <t>Договор №698 от 26.10.2015г.</t>
  </si>
  <si>
    <t>Норматив потребления коммунальной услуги в жилых помещениях(питьевая вода)</t>
  </si>
  <si>
    <t>горячее водоснабжение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</si>
  <si>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</si>
  <si>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</si>
  <si>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</si>
  <si>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</si>
  <si>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</si>
  <si>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</si>
  <si>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</si>
  <si>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</si>
  <si>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</si>
  <si>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</si>
  <si>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</si>
  <si>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</si>
  <si>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</si>
  <si>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</si>
  <si>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</si>
  <si>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</si>
  <si>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</si>
  <si>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</si>
  <si>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</si>
  <si>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</si>
  <si>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</si>
  <si>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</si>
  <si>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</si>
  <si>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</si>
  <si>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</si>
  <si>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</si>
  <si>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</si>
  <si>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</si>
  <si>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Комсомольская д.20</t>
  </si>
  <si>
    <t>по адресу: М.О., г. Щелково, ул. Комсомольская,  д. 20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</si>
  <si>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</si>
  <si>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</si>
  <si>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</si>
  <si>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</si>
  <si>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</si>
  <si>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</si>
  <si>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</si>
  <si>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</si>
  <si>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</si>
  <si>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</si>
  <si>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27.03.2018 г.</t>
  </si>
  <si>
    <t>Начислено  за работы (услуги) по содержанию и текущему ремонту,  в том числе:</t>
  </si>
  <si>
    <t xml:space="preserve">     -  за содержание дома, включая ОДН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</si>
  <si>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</si>
  <si>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</si>
  <si>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</si>
  <si>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</si>
  <si>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М</t>
  </si>
  <si>
    <t>Информация о предоставленных коммунальных услугах</t>
  </si>
  <si>
    <t xml:space="preserve">Холодное водоснабжение </t>
  </si>
  <si>
    <t>Водоотведение</t>
  </si>
  <si>
    <t xml:space="preserve">Горячее водоснабжение </t>
  </si>
  <si>
    <t>Горячее водоснабжение</t>
  </si>
  <si>
    <t xml:space="preserve">Э/энергия бытовых потребителей </t>
  </si>
  <si>
    <t>кВт.ч</t>
  </si>
  <si>
    <t>Ю</t>
  </si>
  <si>
    <t>по адресу: Московская обл., г. Щелково,  ул.  Пролетарский,   д. 14.</t>
  </si>
  <si>
    <t>Тариф, установленный для потребителей(питьевая вода) за ед. изм.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</si>
  <si>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</si>
  <si>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</si>
  <si>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</si>
  <si>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</si>
  <si>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</si>
  <si>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куб.м./чел.</t>
  </si>
  <si>
    <t>Норматив потребления коммунальной услуги в жилых помещениях (водоотведение)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</si>
  <si>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</si>
  <si>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</si>
  <si>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</si>
  <si>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Тариф, установленный для потребителей (водоотведение)</t>
  </si>
  <si>
    <t>01.07.2017 г.</t>
  </si>
  <si>
    <t>ООО"Теплогарант"</t>
  </si>
  <si>
    <t>Договор №А/Щ/12/11 от 01.10.2011 г.</t>
  </si>
  <si>
    <t xml:space="preserve"> Комитет по ценам и тарифам Московской области, Распоряжение от 19.12.2016 №207-Р</t>
  </si>
  <si>
    <t xml:space="preserve">Норматив потребления коммунальной услуги на общедомовые нужды </t>
  </si>
  <si>
    <t>куб.м/кв.м общей площади</t>
  </si>
  <si>
    <t>руб/куб.м</t>
  </si>
  <si>
    <t xml:space="preserve"> Комитет по ценам и тарифам Московской области, Распоряжение от 18.12.2015 № 164-Р, Распоряжение от 19.12.2016 №207-Р.</t>
  </si>
  <si>
    <t>куб.м/чел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</si>
  <si>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 г. №33 " О нормативах потребления коммунальных услуг".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</si>
  <si>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</si>
  <si>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</si>
  <si>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</si>
  <si>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</si>
  <si>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Гкал./кв.м</t>
  </si>
  <si>
    <t>Постановление Главы городского поселения Щёлково от 10.02.2009 г. №33 " О нормативах потребления коммунальных услуг".</t>
  </si>
  <si>
    <t>руб/кВт.ч</t>
  </si>
  <si>
    <t>ОАО "Мосэнергосбыт"</t>
  </si>
  <si>
    <t>Договор №85873114 от 01.01.2011 г.</t>
  </si>
  <si>
    <t>Комитет по тарифам и ценам Московской обл. Распоряжение №203-Р от 16.12.2016 г.</t>
  </si>
  <si>
    <t>кВт.ч/кв.м</t>
  </si>
  <si>
    <t>ООО "Эль энд Ти"</t>
  </si>
  <si>
    <t>ООО " Лифт  Сервис ", ООО "Лифт Монтаж Сервис"</t>
  </si>
  <si>
    <t>25.03.2019 г.</t>
  </si>
  <si>
    <t>01.01.2018 г.</t>
  </si>
  <si>
    <t>31.12.2018 г.</t>
  </si>
  <si>
    <t>Общая информация о выполняемых работах (оказываемых услугах) по содержанию</t>
  </si>
  <si>
    <t>1 п/г</t>
  </si>
  <si>
    <t>2 п/г</t>
  </si>
  <si>
    <t>Площадь</t>
  </si>
  <si>
    <t>ИТОГО</t>
  </si>
  <si>
    <t>организация и содержание системы диспетчерского контроля</t>
  </si>
  <si>
    <t>если были</t>
  </si>
  <si>
    <t>31.03.2020 г.</t>
  </si>
  <si>
    <t>01.01.2019 г.</t>
  </si>
  <si>
    <t>31.12.2019 г.</t>
  </si>
  <si>
    <t>ИТП</t>
  </si>
  <si>
    <t>водоотведение на ОДН</t>
  </si>
  <si>
    <t>Директор ООО "УК "Альтаир" ___________________ Рыжов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</si>
</sst>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justify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0;&#1086;&#1084;&#1089;&#1086;&#1084;&#1086;&#1083;&#1100;&#1089;&#1082;&#1072;&#1103;,%20&#1076;.%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43;&#1054;&#1058;&#1054;&#1042;&#1067;&#1045;%20&#1054;&#1058;&#1063;&#1045;&#1058;&#1067;\&#1054;&#1058;&#1055;&#1056;&#1040;&#1042;&#1051;&#1045;&#1053;&#1054;%20&#1085;&#1072;%20&#1057;&#1040;&#1049;&#1058;\&#1043;&#1054;&#1058;&#1054;&#1042;&#1067;&#1045;%20&#1054;&#1058;&#1063;&#1045;&#1058;&#1067;\&#1054;&#1090;&#1095;&#1077;&#1090;%20&#1052;&#1050;&#1044;%20&#1050;&#1088;&#1072;&#1089;&#1085;.,%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74;&#1086;&#1076;&#1085;&#1072;&#1103;%20&#1087;&#1086;%20&#1090;&#1077;&#1082;&#1091;&#1097;&#1077;&#1084;&#1091;%20&#1088;&#1077;&#1084;&#1086;&#1085;&#1090;&#1091;%20&#1079;&#1072;%202018%20&#1075;&#1086;&#1076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95;&#1077;&#1090;%20&#1075;&#1086;&#1076;&#1086;&#1074;&#1099;&#1093;%20&#1092;&#1086;&#1088;&#1084;%202.8/&#1056;&#1040;&#1057;&#1063;&#1045;&#1058;%202019%20&#1086;&#1090;&#1095;&#1077;&#1090;&#1099;%20&#1052;&#1050;&#104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>
        <row r="3">
          <cell r="B3" t="str">
            <v>по адресу: Московская обл., г. Щелково,  ул.  Комсомольская,   д. 20.</v>
          </cell>
        </row>
        <row r="6">
          <cell r="D6" t="str">
            <v>27.03.2018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-А"/>
      <sheetName val="Жилище"/>
      <sheetName val="Лист3"/>
    </sheetNames>
    <sheetDataSet>
      <sheetData sheetId="0" refreshError="1">
        <row r="17">
          <cell r="AB17">
            <v>1174113.79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019"/>
      <sheetName val="2 пг 2019"/>
      <sheetName val="2019"/>
      <sheetName val="трансп"/>
    </sheetNames>
    <sheetDataSet>
      <sheetData sheetId="0"/>
      <sheetData sheetId="1"/>
      <sheetData sheetId="2"/>
      <sheetData sheetId="3">
        <row r="57">
          <cell r="N57">
            <v>-1491235.8876</v>
          </cell>
        </row>
        <row r="58">
          <cell r="N58">
            <v>1103</v>
          </cell>
        </row>
        <row r="59">
          <cell r="N59">
            <v>978380.28</v>
          </cell>
        </row>
        <row r="60">
          <cell r="N60">
            <v>4712742.21</v>
          </cell>
        </row>
        <row r="61">
          <cell r="N61">
            <v>2882996.5500000003</v>
          </cell>
        </row>
        <row r="62">
          <cell r="N62">
            <v>1075363.8599999999</v>
          </cell>
        </row>
        <row r="63">
          <cell r="N63">
            <v>754381.79999999993</v>
          </cell>
        </row>
        <row r="64">
          <cell r="N64">
            <v>4470351.7</v>
          </cell>
        </row>
        <row r="65">
          <cell r="N65">
            <v>4470351.7</v>
          </cell>
        </row>
        <row r="70">
          <cell r="N70">
            <v>2979115.8124000002</v>
          </cell>
        </row>
        <row r="71">
          <cell r="N71">
            <v>-1106531.2675999999</v>
          </cell>
        </row>
        <row r="72">
          <cell r="N72">
            <v>444.59</v>
          </cell>
        </row>
        <row r="73">
          <cell r="N73">
            <v>1220111.55</v>
          </cell>
        </row>
        <row r="74">
          <cell r="N74">
            <v>4344222.5046142507</v>
          </cell>
        </row>
        <row r="75">
          <cell r="N75">
            <v>754381.79999999993</v>
          </cell>
        </row>
        <row r="76">
          <cell r="N76">
            <v>690659.23999999987</v>
          </cell>
        </row>
        <row r="77">
          <cell r="N77">
            <v>809851.04999999993</v>
          </cell>
        </row>
        <row r="78">
          <cell r="N78">
            <v>78396.540000000008</v>
          </cell>
        </row>
        <row r="79">
          <cell r="N79">
            <v>425264.25</v>
          </cell>
        </row>
        <row r="80">
          <cell r="N80">
            <v>170845.29</v>
          </cell>
        </row>
        <row r="81">
          <cell r="N81">
            <v>696693.78</v>
          </cell>
        </row>
        <row r="82">
          <cell r="N82">
            <v>8875.08</v>
          </cell>
        </row>
        <row r="83">
          <cell r="N83">
            <v>72479.819999999992</v>
          </cell>
        </row>
        <row r="84">
          <cell r="N84">
            <v>22927.29</v>
          </cell>
        </row>
        <row r="85">
          <cell r="N85">
            <v>5916.72</v>
          </cell>
        </row>
        <row r="86">
          <cell r="N86">
            <v>226314.54</v>
          </cell>
        </row>
        <row r="87">
          <cell r="N87">
            <v>0</v>
          </cell>
        </row>
        <row r="88">
          <cell r="N88">
            <v>8201.3230808024509</v>
          </cell>
        </row>
        <row r="89">
          <cell r="N89">
            <v>45704.331354357135</v>
          </cell>
        </row>
        <row r="90">
          <cell r="N90">
            <v>14224.859977388323</v>
          </cell>
        </row>
        <row r="91">
          <cell r="N91">
            <v>313486.59020170209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F6" sqref="F6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87" t="s">
        <v>134</v>
      </c>
      <c r="B1" s="87"/>
      <c r="C1" s="87"/>
      <c r="D1" s="87"/>
    </row>
    <row r="2" spans="1:4" s="13" customFormat="1" x14ac:dyDescent="0.25"/>
    <row r="3" spans="1:4" s="13" customFormat="1" x14ac:dyDescent="0.25">
      <c r="A3" s="88" t="s">
        <v>19</v>
      </c>
      <c r="B3" s="88"/>
      <c r="C3" s="88"/>
      <c r="D3" s="88"/>
    </row>
    <row r="4" spans="1:4" s="13" customFormat="1" x14ac:dyDescent="0.25">
      <c r="A4" s="16"/>
      <c r="B4" s="16" t="s">
        <v>267</v>
      </c>
      <c r="C4" s="16"/>
      <c r="D4" s="16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18">
        <v>43186</v>
      </c>
    </row>
    <row r="8" spans="1:4" s="6" customFormat="1" ht="18.75" customHeight="1" x14ac:dyDescent="0.25">
      <c r="A8" s="86" t="s">
        <v>20</v>
      </c>
      <c r="B8" s="86"/>
      <c r="C8" s="86"/>
      <c r="D8" s="86"/>
    </row>
    <row r="9" spans="1:4" s="6" customFormat="1" ht="52.5" customHeight="1" x14ac:dyDescent="0.25">
      <c r="A9" s="4" t="s">
        <v>135</v>
      </c>
      <c r="B9" s="3" t="s">
        <v>21</v>
      </c>
      <c r="C9" s="5" t="s">
        <v>5</v>
      </c>
      <c r="D9" s="5"/>
    </row>
    <row r="10" spans="1:4" s="6" customFormat="1" ht="20.100000000000001" customHeight="1" x14ac:dyDescent="0.25">
      <c r="A10" s="4" t="s">
        <v>136</v>
      </c>
      <c r="B10" s="3" t="s">
        <v>22</v>
      </c>
      <c r="C10" s="5" t="s">
        <v>5</v>
      </c>
      <c r="D10" s="18"/>
    </row>
    <row r="11" spans="1:4" s="6" customFormat="1" ht="20.25" customHeight="1" x14ac:dyDescent="0.25">
      <c r="A11" s="86" t="s">
        <v>44</v>
      </c>
      <c r="B11" s="86"/>
      <c r="C11" s="86"/>
      <c r="D11" s="86"/>
    </row>
    <row r="12" spans="1:4" s="6" customFormat="1" ht="30" customHeight="1" x14ac:dyDescent="0.25">
      <c r="A12" s="4" t="s">
        <v>137</v>
      </c>
      <c r="B12" s="7" t="s">
        <v>23</v>
      </c>
      <c r="C12" s="5" t="s">
        <v>5</v>
      </c>
      <c r="D12" s="5"/>
    </row>
    <row r="13" spans="1:4" s="6" customFormat="1" ht="30" customHeight="1" x14ac:dyDescent="0.25">
      <c r="A13" s="86" t="s">
        <v>24</v>
      </c>
      <c r="B13" s="86"/>
      <c r="C13" s="86"/>
      <c r="D13" s="86"/>
    </row>
    <row r="14" spans="1:4" s="6" customFormat="1" ht="35.25" customHeight="1" x14ac:dyDescent="0.25">
      <c r="A14" s="4" t="s">
        <v>138</v>
      </c>
      <c r="B14" s="7" t="s">
        <v>45</v>
      </c>
      <c r="C14" s="5" t="s">
        <v>5</v>
      </c>
      <c r="D14" s="8" t="s">
        <v>266</v>
      </c>
    </row>
    <row r="15" spans="1:4" s="6" customFormat="1" ht="20.100000000000001" customHeight="1" x14ac:dyDescent="0.25">
      <c r="A15" s="4" t="s">
        <v>139</v>
      </c>
      <c r="B15" s="7" t="s">
        <v>141</v>
      </c>
      <c r="C15" s="5" t="s">
        <v>5</v>
      </c>
      <c r="D15" s="5"/>
    </row>
    <row r="16" spans="1:4" s="6" customFormat="1" ht="21.75" customHeight="1" x14ac:dyDescent="0.25">
      <c r="A16" s="4" t="s">
        <v>140</v>
      </c>
      <c r="B16" s="3" t="s">
        <v>25</v>
      </c>
      <c r="C16" s="8" t="s">
        <v>5</v>
      </c>
      <c r="D16" s="8"/>
    </row>
    <row r="17" spans="1:4" s="6" customFormat="1" ht="20.100000000000001" customHeight="1" x14ac:dyDescent="0.25">
      <c r="A17" s="4" t="s">
        <v>145</v>
      </c>
      <c r="B17" s="3" t="s">
        <v>26</v>
      </c>
      <c r="C17" s="8" t="s">
        <v>5</v>
      </c>
      <c r="D17" s="8"/>
    </row>
    <row r="18" spans="1:4" s="6" customFormat="1" ht="20.100000000000001" customHeight="1" x14ac:dyDescent="0.25">
      <c r="A18" s="4" t="s">
        <v>146</v>
      </c>
      <c r="B18" s="3" t="s">
        <v>27</v>
      </c>
      <c r="C18" s="8" t="s">
        <v>5</v>
      </c>
      <c r="D18" s="19"/>
    </row>
    <row r="19" spans="1:4" s="6" customFormat="1" ht="20.100000000000001" customHeight="1" x14ac:dyDescent="0.25">
      <c r="A19" s="4" t="s">
        <v>147</v>
      </c>
      <c r="B19" s="4" t="s">
        <v>39</v>
      </c>
      <c r="C19" s="8" t="s">
        <v>6</v>
      </c>
      <c r="D19" s="8"/>
    </row>
    <row r="20" spans="1:4" s="6" customFormat="1" ht="20.100000000000001" customHeight="1" x14ac:dyDescent="0.25">
      <c r="A20" s="4" t="s">
        <v>148</v>
      </c>
      <c r="B20" s="4" t="s">
        <v>40</v>
      </c>
      <c r="C20" s="8" t="s">
        <v>6</v>
      </c>
      <c r="D20" s="8"/>
    </row>
    <row r="21" spans="1:4" s="6" customFormat="1" ht="20.100000000000001" customHeight="1" x14ac:dyDescent="0.25">
      <c r="A21" s="4" t="s">
        <v>149</v>
      </c>
      <c r="B21" s="3" t="s">
        <v>28</v>
      </c>
      <c r="C21" s="8" t="s">
        <v>6</v>
      </c>
      <c r="D21" s="8"/>
    </row>
    <row r="22" spans="1:4" s="6" customFormat="1" ht="20.100000000000001" customHeight="1" x14ac:dyDescent="0.25">
      <c r="A22" s="4" t="s">
        <v>150</v>
      </c>
      <c r="B22" s="3" t="s">
        <v>29</v>
      </c>
      <c r="C22" s="8" t="s">
        <v>6</v>
      </c>
      <c r="D22" s="8"/>
    </row>
    <row r="23" spans="1:4" s="6" customFormat="1" ht="20.100000000000001" customHeight="1" x14ac:dyDescent="0.25">
      <c r="A23" s="4" t="s">
        <v>151</v>
      </c>
      <c r="B23" s="3" t="s">
        <v>142</v>
      </c>
      <c r="C23" s="8"/>
      <c r="D23" s="8"/>
    </row>
    <row r="24" spans="1:4" s="6" customFormat="1" ht="20.100000000000001" customHeight="1" x14ac:dyDescent="0.25">
      <c r="A24" s="4" t="s">
        <v>152</v>
      </c>
      <c r="B24" s="9" t="s">
        <v>143</v>
      </c>
      <c r="C24" s="8" t="s">
        <v>6</v>
      </c>
      <c r="D24" s="8"/>
    </row>
    <row r="25" spans="1:4" s="6" customFormat="1" ht="20.100000000000001" customHeight="1" x14ac:dyDescent="0.25">
      <c r="A25" s="4" t="s">
        <v>153</v>
      </c>
      <c r="B25" s="9" t="s">
        <v>144</v>
      </c>
      <c r="C25" s="8" t="s">
        <v>6</v>
      </c>
      <c r="D25" s="8"/>
    </row>
    <row r="26" spans="1:4" s="6" customFormat="1" ht="20.100000000000001" customHeight="1" x14ac:dyDescent="0.25">
      <c r="A26" s="4" t="s">
        <v>154</v>
      </c>
      <c r="B26" s="3" t="s">
        <v>30</v>
      </c>
      <c r="C26" s="5" t="s">
        <v>7</v>
      </c>
      <c r="D26" s="21"/>
    </row>
    <row r="27" spans="1:4" s="6" customFormat="1" ht="20.100000000000001" customHeight="1" x14ac:dyDescent="0.25">
      <c r="A27" s="4" t="s">
        <v>155</v>
      </c>
      <c r="B27" s="4" t="s">
        <v>41</v>
      </c>
      <c r="C27" s="5" t="s">
        <v>7</v>
      </c>
      <c r="D27" s="21"/>
    </row>
    <row r="28" spans="1:4" s="6" customFormat="1" ht="20.100000000000001" customHeight="1" x14ac:dyDescent="0.25">
      <c r="A28" s="4" t="s">
        <v>156</v>
      </c>
      <c r="B28" s="4" t="s">
        <v>42</v>
      </c>
      <c r="C28" s="5" t="s">
        <v>7</v>
      </c>
      <c r="D28" s="21"/>
    </row>
    <row r="29" spans="1:4" s="6" customFormat="1" ht="30" customHeight="1" x14ac:dyDescent="0.25">
      <c r="A29" s="4" t="s">
        <v>157</v>
      </c>
      <c r="B29" s="4" t="s">
        <v>43</v>
      </c>
      <c r="C29" s="5" t="s">
        <v>7</v>
      </c>
      <c r="D29" s="21"/>
    </row>
    <row r="30" spans="1:4" s="6" customFormat="1" ht="33" customHeight="1" x14ac:dyDescent="0.25">
      <c r="A30" s="4" t="s">
        <v>161</v>
      </c>
      <c r="B30" s="3" t="s">
        <v>158</v>
      </c>
      <c r="C30" s="5" t="s">
        <v>5</v>
      </c>
      <c r="D30" s="8"/>
    </row>
    <row r="31" spans="1:4" s="6" customFormat="1" ht="30" customHeight="1" x14ac:dyDescent="0.25">
      <c r="A31" s="4" t="s">
        <v>162</v>
      </c>
      <c r="B31" s="3" t="s">
        <v>159</v>
      </c>
      <c r="C31" s="5" t="s">
        <v>7</v>
      </c>
      <c r="D31" s="5"/>
    </row>
    <row r="32" spans="1:4" s="6" customFormat="1" ht="21" customHeight="1" x14ac:dyDescent="0.25">
      <c r="A32" s="4" t="s">
        <v>163</v>
      </c>
      <c r="B32" s="3" t="s">
        <v>160</v>
      </c>
      <c r="C32" s="5" t="s">
        <v>7</v>
      </c>
      <c r="D32" s="5"/>
    </row>
    <row r="33" spans="1:4" s="6" customFormat="1" ht="20.100000000000001" customHeight="1" x14ac:dyDescent="0.25">
      <c r="A33" s="4" t="s">
        <v>164</v>
      </c>
      <c r="B33" s="3" t="s">
        <v>31</v>
      </c>
      <c r="C33" s="5" t="s">
        <v>5</v>
      </c>
      <c r="D33" s="5"/>
    </row>
    <row r="34" spans="1:4" s="6" customFormat="1" ht="29.25" customHeight="1" x14ac:dyDescent="0.25">
      <c r="A34" s="4" t="s">
        <v>168</v>
      </c>
      <c r="B34" s="3" t="s">
        <v>165</v>
      </c>
      <c r="C34" s="5" t="s">
        <v>5</v>
      </c>
      <c r="D34" s="8"/>
    </row>
    <row r="35" spans="1:4" s="6" customFormat="1" ht="20.100000000000001" customHeight="1" x14ac:dyDescent="0.25">
      <c r="A35" s="4" t="s">
        <v>169</v>
      </c>
      <c r="B35" s="3" t="s">
        <v>166</v>
      </c>
      <c r="C35" s="5" t="s">
        <v>5</v>
      </c>
      <c r="D35" s="5"/>
    </row>
    <row r="36" spans="1:4" s="6" customFormat="1" ht="23.25" customHeight="1" x14ac:dyDescent="0.25">
      <c r="A36" s="4" t="s">
        <v>170</v>
      </c>
      <c r="B36" s="3" t="s">
        <v>167</v>
      </c>
      <c r="C36" s="5" t="s">
        <v>5</v>
      </c>
      <c r="D36" s="8"/>
    </row>
    <row r="37" spans="1:4" s="6" customFormat="1" ht="20.100000000000001" customHeight="1" x14ac:dyDescent="0.25">
      <c r="A37" s="4" t="s">
        <v>171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86" t="s">
        <v>35</v>
      </c>
      <c r="B38" s="86"/>
      <c r="C38" s="86"/>
      <c r="D38" s="86"/>
    </row>
    <row r="39" spans="1:4" s="6" customFormat="1" ht="50.25" customHeight="1" x14ac:dyDescent="0.25">
      <c r="A39" s="4" t="s">
        <v>172</v>
      </c>
      <c r="B39" s="3" t="s">
        <v>36</v>
      </c>
      <c r="C39" s="12" t="s">
        <v>5</v>
      </c>
      <c r="D39" s="8"/>
    </row>
    <row r="40" spans="1:4" s="6" customFormat="1" ht="20.100000000000001" customHeight="1" x14ac:dyDescent="0.25">
      <c r="A40" s="4" t="s">
        <v>173</v>
      </c>
      <c r="B40" s="3" t="s">
        <v>37</v>
      </c>
      <c r="C40" s="12" t="s">
        <v>5</v>
      </c>
      <c r="D40" s="8"/>
    </row>
    <row r="41" spans="1:4" s="6" customFormat="1" ht="20.100000000000001" customHeight="1" x14ac:dyDescent="0.25">
      <c r="A41" s="4" t="s">
        <v>174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90" t="s">
        <v>88</v>
      </c>
      <c r="B1" s="90"/>
      <c r="C1" s="90"/>
      <c r="D1" s="90"/>
    </row>
    <row r="2" spans="1:4" s="14" customFormat="1" ht="23.25" customHeight="1" x14ac:dyDescent="0.25">
      <c r="A2" s="17"/>
      <c r="B2" s="23" t="s">
        <v>267</v>
      </c>
      <c r="C2" s="17"/>
      <c r="D2" s="17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 t="s">
        <v>205</v>
      </c>
    </row>
    <row r="6" spans="1:4" s="6" customFormat="1" ht="20.100000000000001" customHeight="1" x14ac:dyDescent="0.25">
      <c r="A6" s="86" t="s">
        <v>46</v>
      </c>
      <c r="B6" s="86"/>
      <c r="C6" s="86"/>
      <c r="D6" s="86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 t="s">
        <v>217</v>
      </c>
    </row>
    <row r="8" spans="1:4" s="6" customFormat="1" ht="20.100000000000001" customHeight="1" x14ac:dyDescent="0.25">
      <c r="A8" s="86" t="s">
        <v>175</v>
      </c>
      <c r="B8" s="86"/>
      <c r="C8" s="86"/>
      <c r="D8" s="86"/>
    </row>
    <row r="9" spans="1:4" s="6" customFormat="1" ht="19.5" customHeight="1" x14ac:dyDescent="0.25">
      <c r="A9" s="4" t="s">
        <v>10</v>
      </c>
      <c r="B9" s="3" t="s">
        <v>176</v>
      </c>
      <c r="C9" s="5" t="s">
        <v>5</v>
      </c>
      <c r="D9" s="5" t="s">
        <v>206</v>
      </c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 t="s">
        <v>219</v>
      </c>
    </row>
    <row r="11" spans="1:4" s="6" customFormat="1" ht="20.100000000000001" customHeight="1" x14ac:dyDescent="0.25">
      <c r="A11" s="86" t="s">
        <v>89</v>
      </c>
      <c r="B11" s="86"/>
      <c r="C11" s="86"/>
      <c r="D11" s="86"/>
    </row>
    <row r="12" spans="1:4" s="6" customFormat="1" ht="33" customHeight="1" x14ac:dyDescent="0.25">
      <c r="A12" s="4" t="s">
        <v>138</v>
      </c>
      <c r="B12" s="3" t="s">
        <v>48</v>
      </c>
      <c r="C12" s="5" t="s">
        <v>5</v>
      </c>
      <c r="D12" s="5" t="s">
        <v>214</v>
      </c>
    </row>
    <row r="13" spans="1:4" s="6" customFormat="1" ht="20.100000000000001" customHeight="1" x14ac:dyDescent="0.25">
      <c r="A13" s="89" t="s">
        <v>49</v>
      </c>
      <c r="B13" s="89"/>
      <c r="C13" s="89"/>
      <c r="D13" s="89"/>
    </row>
    <row r="14" spans="1:4" s="6" customFormat="1" ht="20.100000000000001" customHeight="1" x14ac:dyDescent="0.25">
      <c r="A14" s="4" t="s">
        <v>139</v>
      </c>
      <c r="B14" s="3" t="s">
        <v>50</v>
      </c>
      <c r="C14" s="5" t="s">
        <v>5</v>
      </c>
      <c r="D14" s="5" t="s">
        <v>207</v>
      </c>
    </row>
    <row r="15" spans="1:4" s="6" customFormat="1" ht="20.100000000000001" customHeight="1" x14ac:dyDescent="0.25">
      <c r="A15" s="4" t="s">
        <v>140</v>
      </c>
      <c r="B15" s="3" t="s">
        <v>51</v>
      </c>
      <c r="C15" s="5" t="s">
        <v>5</v>
      </c>
      <c r="D15" s="8" t="s">
        <v>208</v>
      </c>
    </row>
    <row r="16" spans="1:4" s="6" customFormat="1" ht="20.100000000000001" customHeight="1" x14ac:dyDescent="0.25">
      <c r="A16" s="89" t="s">
        <v>52</v>
      </c>
      <c r="B16" s="89"/>
      <c r="C16" s="89"/>
      <c r="D16" s="89"/>
    </row>
    <row r="17" spans="1:4" s="6" customFormat="1" ht="20.100000000000001" customHeight="1" x14ac:dyDescent="0.25">
      <c r="A17" s="4" t="s">
        <v>145</v>
      </c>
      <c r="B17" s="3" t="s">
        <v>53</v>
      </c>
      <c r="C17" s="5" t="s">
        <v>7</v>
      </c>
      <c r="D17" s="5">
        <v>739.9</v>
      </c>
    </row>
    <row r="18" spans="1:4" s="6" customFormat="1" ht="20.100000000000001" customHeight="1" x14ac:dyDescent="0.25">
      <c r="A18" s="86" t="s">
        <v>54</v>
      </c>
      <c r="B18" s="86"/>
      <c r="C18" s="86"/>
      <c r="D18" s="86"/>
    </row>
    <row r="19" spans="1:4" s="6" customFormat="1" ht="31.5" customHeight="1" x14ac:dyDescent="0.25">
      <c r="A19" s="4" t="s">
        <v>146</v>
      </c>
      <c r="B19" s="3" t="s">
        <v>55</v>
      </c>
      <c r="C19" s="5" t="s">
        <v>5</v>
      </c>
      <c r="D19" s="5" t="s">
        <v>229</v>
      </c>
    </row>
    <row r="20" spans="1:4" s="6" customFormat="1" ht="31.5" customHeight="1" x14ac:dyDescent="0.25">
      <c r="A20" s="4" t="s">
        <v>147</v>
      </c>
      <c r="B20" s="3" t="s">
        <v>56</v>
      </c>
      <c r="C20" s="8" t="s">
        <v>6</v>
      </c>
      <c r="D20" s="5">
        <v>2</v>
      </c>
    </row>
    <row r="21" spans="1:4" s="6" customFormat="1" ht="20.100000000000001" customHeight="1" x14ac:dyDescent="0.25">
      <c r="A21" s="86" t="s">
        <v>90</v>
      </c>
      <c r="B21" s="86"/>
      <c r="C21" s="86"/>
      <c r="D21" s="86"/>
    </row>
    <row r="22" spans="1:4" s="6" customFormat="1" ht="20.100000000000001" customHeight="1" x14ac:dyDescent="0.25">
      <c r="A22" s="4" t="s">
        <v>148</v>
      </c>
      <c r="B22" s="7" t="s">
        <v>57</v>
      </c>
      <c r="C22" s="5" t="s">
        <v>5</v>
      </c>
      <c r="D22" s="5">
        <v>1</v>
      </c>
    </row>
    <row r="23" spans="1:4" s="6" customFormat="1" ht="20.100000000000001" customHeight="1" x14ac:dyDescent="0.25">
      <c r="A23" s="4" t="s">
        <v>149</v>
      </c>
      <c r="B23" s="3" t="s">
        <v>58</v>
      </c>
      <c r="C23" s="5" t="s">
        <v>5</v>
      </c>
      <c r="D23" s="8" t="s">
        <v>218</v>
      </c>
    </row>
    <row r="24" spans="1:4" s="6" customFormat="1" ht="20.100000000000001" customHeight="1" x14ac:dyDescent="0.25">
      <c r="A24" s="4" t="s">
        <v>150</v>
      </c>
      <c r="B24" s="7" t="s">
        <v>59</v>
      </c>
      <c r="C24" s="5" t="s">
        <v>5</v>
      </c>
      <c r="D24" s="5">
        <v>2011</v>
      </c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>
        <v>1</v>
      </c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 t="s">
        <v>220</v>
      </c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>
        <v>2011</v>
      </c>
    </row>
    <row r="28" spans="1:4" s="6" customFormat="1" ht="20.100000000000001" customHeight="1" x14ac:dyDescent="0.25">
      <c r="A28" s="4"/>
      <c r="B28" s="7" t="s">
        <v>57</v>
      </c>
      <c r="C28" s="5"/>
      <c r="D28" s="5">
        <v>2</v>
      </c>
    </row>
    <row r="29" spans="1:4" s="6" customFormat="1" ht="20.100000000000001" customHeight="1" x14ac:dyDescent="0.25">
      <c r="A29" s="4"/>
      <c r="B29" s="3" t="s">
        <v>58</v>
      </c>
      <c r="C29" s="5"/>
      <c r="D29" s="8" t="s">
        <v>218</v>
      </c>
    </row>
    <row r="30" spans="1:4" s="6" customFormat="1" ht="20.100000000000001" customHeight="1" x14ac:dyDescent="0.25">
      <c r="A30" s="4"/>
      <c r="B30" s="7" t="s">
        <v>59</v>
      </c>
      <c r="C30" s="5"/>
      <c r="D30" s="5">
        <v>2011</v>
      </c>
    </row>
    <row r="31" spans="1:4" s="6" customFormat="1" ht="20.100000000000001" customHeight="1" x14ac:dyDescent="0.25">
      <c r="A31" s="4"/>
      <c r="B31" s="7" t="s">
        <v>57</v>
      </c>
      <c r="C31" s="5"/>
      <c r="D31" s="5">
        <v>2</v>
      </c>
    </row>
    <row r="32" spans="1:4" s="6" customFormat="1" ht="20.100000000000001" customHeight="1" x14ac:dyDescent="0.25">
      <c r="A32" s="4"/>
      <c r="B32" s="3" t="s">
        <v>58</v>
      </c>
      <c r="C32" s="5"/>
      <c r="D32" s="8" t="s">
        <v>220</v>
      </c>
    </row>
    <row r="33" spans="1:4" s="6" customFormat="1" ht="20.100000000000001" customHeight="1" x14ac:dyDescent="0.25">
      <c r="A33" s="4"/>
      <c r="B33" s="7" t="s">
        <v>59</v>
      </c>
      <c r="C33" s="5"/>
      <c r="D33" s="5">
        <v>2011</v>
      </c>
    </row>
    <row r="34" spans="1:4" s="6" customFormat="1" ht="20.100000000000001" customHeight="1" x14ac:dyDescent="0.25">
      <c r="A34" s="89" t="s">
        <v>60</v>
      </c>
      <c r="B34" s="89"/>
      <c r="C34" s="89"/>
      <c r="D34" s="89"/>
    </row>
    <row r="35" spans="1:4" s="6" customFormat="1" ht="34.5" customHeight="1" x14ac:dyDescent="0.25">
      <c r="A35" s="4" t="s">
        <v>151</v>
      </c>
      <c r="B35" s="7" t="s">
        <v>61</v>
      </c>
      <c r="C35" s="5" t="s">
        <v>5</v>
      </c>
      <c r="D35" s="10" t="s">
        <v>215</v>
      </c>
    </row>
    <row r="36" spans="1:4" s="6" customFormat="1" ht="20.100000000000001" customHeight="1" x14ac:dyDescent="0.25">
      <c r="A36" s="4" t="s">
        <v>152</v>
      </c>
      <c r="B36" s="7" t="s">
        <v>62</v>
      </c>
      <c r="C36" s="5" t="s">
        <v>5</v>
      </c>
      <c r="D36" s="5" t="s">
        <v>209</v>
      </c>
    </row>
    <row r="37" spans="1:4" s="6" customFormat="1" ht="20.100000000000001" customHeight="1" x14ac:dyDescent="0.25">
      <c r="A37" s="4" t="s">
        <v>153</v>
      </c>
      <c r="B37" s="3" t="s">
        <v>63</v>
      </c>
      <c r="C37" s="5" t="s">
        <v>5</v>
      </c>
      <c r="D37" s="8" t="s">
        <v>211</v>
      </c>
    </row>
    <row r="38" spans="1:4" s="6" customFormat="1" ht="20.100000000000001" customHeight="1" x14ac:dyDescent="0.25">
      <c r="A38" s="4" t="s">
        <v>154</v>
      </c>
      <c r="B38" s="3" t="s">
        <v>64</v>
      </c>
      <c r="C38" s="5" t="s">
        <v>5</v>
      </c>
      <c r="D38" s="8" t="s">
        <v>210</v>
      </c>
    </row>
    <row r="39" spans="1:4" s="6" customFormat="1" ht="20.100000000000001" customHeight="1" x14ac:dyDescent="0.25">
      <c r="A39" s="4" t="s">
        <v>155</v>
      </c>
      <c r="B39" s="3" t="s">
        <v>65</v>
      </c>
      <c r="C39" s="5" t="s">
        <v>5</v>
      </c>
      <c r="D39" s="18">
        <v>40897</v>
      </c>
    </row>
    <row r="40" spans="1:4" s="6" customFormat="1" ht="20.100000000000001" customHeight="1" x14ac:dyDescent="0.25">
      <c r="A40" s="4" t="s">
        <v>156</v>
      </c>
      <c r="B40" s="3" t="s">
        <v>66</v>
      </c>
      <c r="C40" s="5" t="s">
        <v>5</v>
      </c>
      <c r="D40" s="18">
        <v>42724</v>
      </c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221</v>
      </c>
    </row>
    <row r="42" spans="1:4" s="6" customFormat="1" ht="20.100000000000001" customHeight="1" x14ac:dyDescent="0.25">
      <c r="A42" s="4"/>
      <c r="B42" s="7" t="s">
        <v>62</v>
      </c>
      <c r="C42" s="5" t="s">
        <v>5</v>
      </c>
      <c r="D42" s="5" t="s">
        <v>209</v>
      </c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 t="s">
        <v>212</v>
      </c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210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18">
        <v>40698</v>
      </c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18">
        <v>43620</v>
      </c>
    </row>
    <row r="47" spans="1:4" s="6" customFormat="1" ht="20.100000000000001" customHeight="1" x14ac:dyDescent="0.25">
      <c r="A47" s="4"/>
      <c r="B47" s="7" t="s">
        <v>61</v>
      </c>
      <c r="C47" s="5"/>
      <c r="D47" s="20" t="s">
        <v>222</v>
      </c>
    </row>
    <row r="48" spans="1:4" s="6" customFormat="1" ht="20.100000000000001" customHeight="1" x14ac:dyDescent="0.25">
      <c r="A48" s="4"/>
      <c r="B48" s="7" t="s">
        <v>62</v>
      </c>
      <c r="C48" s="5"/>
      <c r="D48" s="5" t="s">
        <v>209</v>
      </c>
    </row>
    <row r="49" spans="1:4" s="6" customFormat="1" ht="20.100000000000001" customHeight="1" x14ac:dyDescent="0.25">
      <c r="A49" s="4"/>
      <c r="B49" s="3" t="s">
        <v>63</v>
      </c>
      <c r="C49" s="5"/>
      <c r="D49" s="8" t="s">
        <v>212</v>
      </c>
    </row>
    <row r="50" spans="1:4" s="6" customFormat="1" ht="20.100000000000001" customHeight="1" x14ac:dyDescent="0.25">
      <c r="A50" s="4"/>
      <c r="B50" s="3" t="s">
        <v>64</v>
      </c>
      <c r="C50" s="5"/>
      <c r="D50" s="8" t="s">
        <v>210</v>
      </c>
    </row>
    <row r="51" spans="1:4" s="6" customFormat="1" ht="20.100000000000001" customHeight="1" x14ac:dyDescent="0.25">
      <c r="A51" s="4"/>
      <c r="B51" s="3" t="s">
        <v>65</v>
      </c>
      <c r="C51" s="5"/>
      <c r="D51" s="18">
        <v>40897</v>
      </c>
    </row>
    <row r="52" spans="1:4" s="6" customFormat="1" ht="20.100000000000001" customHeight="1" x14ac:dyDescent="0.25">
      <c r="A52" s="4"/>
      <c r="B52" s="3" t="s">
        <v>66</v>
      </c>
      <c r="C52" s="5"/>
      <c r="D52" s="18">
        <v>42724</v>
      </c>
    </row>
    <row r="53" spans="1:4" s="6" customFormat="1" ht="20.100000000000001" customHeight="1" x14ac:dyDescent="0.25">
      <c r="A53" s="4"/>
      <c r="B53" s="7" t="s">
        <v>61</v>
      </c>
      <c r="C53" s="5"/>
      <c r="D53" s="20" t="s">
        <v>223</v>
      </c>
    </row>
    <row r="54" spans="1:4" s="6" customFormat="1" ht="20.100000000000001" customHeight="1" x14ac:dyDescent="0.25">
      <c r="A54" s="4"/>
      <c r="B54" s="7" t="s">
        <v>62</v>
      </c>
      <c r="C54" s="5"/>
      <c r="D54" s="18" t="s">
        <v>209</v>
      </c>
    </row>
    <row r="55" spans="1:4" s="6" customFormat="1" ht="20.100000000000001" customHeight="1" x14ac:dyDescent="0.25">
      <c r="A55" s="4"/>
      <c r="B55" s="3" t="s">
        <v>63</v>
      </c>
      <c r="C55" s="5"/>
      <c r="D55" s="8" t="s">
        <v>230</v>
      </c>
    </row>
    <row r="56" spans="1:4" s="6" customFormat="1" ht="20.100000000000001" customHeight="1" x14ac:dyDescent="0.25">
      <c r="A56" s="4"/>
      <c r="B56" s="3" t="s">
        <v>64</v>
      </c>
      <c r="C56" s="5"/>
      <c r="D56" s="18" t="s">
        <v>224</v>
      </c>
    </row>
    <row r="57" spans="1:4" s="6" customFormat="1" ht="20.100000000000001" customHeight="1" x14ac:dyDescent="0.25">
      <c r="A57" s="4"/>
      <c r="B57" s="3" t="s">
        <v>65</v>
      </c>
      <c r="C57" s="5"/>
      <c r="D57" s="18">
        <v>40667</v>
      </c>
    </row>
    <row r="58" spans="1:4" s="6" customFormat="1" ht="20.100000000000001" customHeight="1" x14ac:dyDescent="0.25">
      <c r="A58" s="4"/>
      <c r="B58" s="3" t="s">
        <v>66</v>
      </c>
      <c r="C58" s="5"/>
      <c r="D58" s="18">
        <v>44320</v>
      </c>
    </row>
    <row r="59" spans="1:4" s="6" customFormat="1" ht="20.100000000000001" customHeight="1" x14ac:dyDescent="0.25">
      <c r="A59" s="4"/>
      <c r="B59" s="7" t="s">
        <v>61</v>
      </c>
      <c r="C59" s="5"/>
      <c r="D59" s="20" t="s">
        <v>225</v>
      </c>
    </row>
    <row r="60" spans="1:4" s="6" customFormat="1" ht="20.100000000000001" customHeight="1" x14ac:dyDescent="0.25">
      <c r="A60" s="4"/>
      <c r="B60" s="7" t="s">
        <v>62</v>
      </c>
      <c r="C60" s="5"/>
      <c r="D60" s="18" t="s">
        <v>204</v>
      </c>
    </row>
    <row r="61" spans="1:4" s="6" customFormat="1" ht="20.100000000000001" customHeight="1" x14ac:dyDescent="0.25">
      <c r="A61" s="4"/>
      <c r="B61" s="3" t="s">
        <v>63</v>
      </c>
      <c r="C61" s="5"/>
      <c r="D61" s="18"/>
    </row>
    <row r="62" spans="1:4" s="6" customFormat="1" ht="20.100000000000001" customHeight="1" x14ac:dyDescent="0.25">
      <c r="A62" s="4"/>
      <c r="B62" s="3" t="s">
        <v>64</v>
      </c>
      <c r="C62" s="5"/>
      <c r="D62" s="18"/>
    </row>
    <row r="63" spans="1:4" s="6" customFormat="1" ht="20.100000000000001" customHeight="1" x14ac:dyDescent="0.25">
      <c r="A63" s="4"/>
      <c r="B63" s="3" t="s">
        <v>65</v>
      </c>
      <c r="C63" s="5"/>
      <c r="D63" s="18"/>
    </row>
    <row r="64" spans="1:4" s="6" customFormat="1" ht="20.100000000000001" customHeight="1" x14ac:dyDescent="0.25">
      <c r="A64" s="4"/>
      <c r="B64" s="3" t="s">
        <v>66</v>
      </c>
      <c r="C64" s="5"/>
      <c r="D64" s="18"/>
    </row>
    <row r="65" spans="1:4" s="6" customFormat="1" ht="20.100000000000001" customHeight="1" x14ac:dyDescent="0.25">
      <c r="A65" s="89" t="s">
        <v>67</v>
      </c>
      <c r="B65" s="89"/>
      <c r="C65" s="89"/>
      <c r="D65" s="89"/>
    </row>
    <row r="66" spans="1:4" s="6" customFormat="1" ht="20.100000000000001" customHeight="1" x14ac:dyDescent="0.25">
      <c r="A66" s="4" t="s">
        <v>157</v>
      </c>
      <c r="B66" s="7" t="s">
        <v>68</v>
      </c>
      <c r="C66" s="5" t="s">
        <v>5</v>
      </c>
      <c r="D66" s="5" t="s">
        <v>226</v>
      </c>
    </row>
    <row r="67" spans="1:4" s="6" customFormat="1" ht="20.100000000000001" customHeight="1" x14ac:dyDescent="0.25">
      <c r="A67" s="4" t="s">
        <v>161</v>
      </c>
      <c r="B67" s="7" t="s">
        <v>69</v>
      </c>
      <c r="C67" s="8" t="s">
        <v>6</v>
      </c>
      <c r="D67" s="5">
        <v>1</v>
      </c>
    </row>
    <row r="68" spans="1:4" s="6" customFormat="1" ht="20.100000000000001" customHeight="1" x14ac:dyDescent="0.25">
      <c r="A68" s="89" t="s">
        <v>70</v>
      </c>
      <c r="B68" s="89"/>
      <c r="C68" s="89"/>
      <c r="D68" s="89"/>
    </row>
    <row r="69" spans="1:4" s="6" customFormat="1" ht="20.100000000000001" customHeight="1" x14ac:dyDescent="0.25">
      <c r="A69" s="4" t="s">
        <v>162</v>
      </c>
      <c r="B69" s="3" t="s">
        <v>71</v>
      </c>
      <c r="C69" s="5" t="s">
        <v>5</v>
      </c>
      <c r="D69" s="5" t="s">
        <v>226</v>
      </c>
    </row>
    <row r="70" spans="1:4" s="6" customFormat="1" ht="20.100000000000001" customHeight="1" x14ac:dyDescent="0.25">
      <c r="A70" s="89" t="s">
        <v>72</v>
      </c>
      <c r="B70" s="89"/>
      <c r="C70" s="89"/>
      <c r="D70" s="89"/>
    </row>
    <row r="71" spans="1:4" s="6" customFormat="1" ht="31.5" customHeight="1" x14ac:dyDescent="0.25">
      <c r="A71" s="4" t="s">
        <v>163</v>
      </c>
      <c r="B71" s="7" t="s">
        <v>73</v>
      </c>
      <c r="C71" s="5" t="s">
        <v>5</v>
      </c>
      <c r="D71" s="5" t="s">
        <v>227</v>
      </c>
    </row>
    <row r="72" spans="1:4" s="6" customFormat="1" ht="20.100000000000001" customHeight="1" x14ac:dyDescent="0.25">
      <c r="A72" s="89" t="s">
        <v>74</v>
      </c>
      <c r="B72" s="89"/>
      <c r="C72" s="89"/>
      <c r="D72" s="89"/>
    </row>
    <row r="73" spans="1:4" s="6" customFormat="1" ht="20.100000000000001" customHeight="1" x14ac:dyDescent="0.25">
      <c r="A73" s="4" t="s">
        <v>164</v>
      </c>
      <c r="B73" s="7" t="s">
        <v>75</v>
      </c>
      <c r="C73" s="5" t="s">
        <v>5</v>
      </c>
      <c r="D73" s="5" t="s">
        <v>226</v>
      </c>
    </row>
    <row r="74" spans="1:4" s="6" customFormat="1" ht="20.100000000000001" customHeight="1" x14ac:dyDescent="0.25">
      <c r="A74" s="86" t="s">
        <v>76</v>
      </c>
      <c r="B74" s="86"/>
      <c r="C74" s="86"/>
      <c r="D74" s="86"/>
    </row>
    <row r="75" spans="1:4" s="6" customFormat="1" ht="20.100000000000001" customHeight="1" x14ac:dyDescent="0.25">
      <c r="A75" s="4" t="s">
        <v>168</v>
      </c>
      <c r="B75" s="7" t="s">
        <v>77</v>
      </c>
      <c r="C75" s="5" t="s">
        <v>5</v>
      </c>
      <c r="D75" s="5" t="s">
        <v>226</v>
      </c>
    </row>
    <row r="76" spans="1:4" s="6" customFormat="1" ht="20.100000000000001" customHeight="1" x14ac:dyDescent="0.25">
      <c r="A76" s="4" t="s">
        <v>169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89" t="s">
        <v>79</v>
      </c>
      <c r="B77" s="89"/>
      <c r="C77" s="89"/>
      <c r="D77" s="89"/>
    </row>
    <row r="78" spans="1:4" s="6" customFormat="1" ht="20.100000000000001" customHeight="1" x14ac:dyDescent="0.25">
      <c r="A78" s="4" t="s">
        <v>170</v>
      </c>
      <c r="B78" s="7" t="s">
        <v>80</v>
      </c>
      <c r="C78" s="5" t="s">
        <v>5</v>
      </c>
      <c r="D78" s="5" t="s">
        <v>204</v>
      </c>
    </row>
    <row r="79" spans="1:4" s="6" customFormat="1" ht="20.100000000000001" customHeight="1" x14ac:dyDescent="0.25">
      <c r="A79" s="89" t="s">
        <v>81</v>
      </c>
      <c r="B79" s="89"/>
      <c r="C79" s="89"/>
      <c r="D79" s="89"/>
    </row>
    <row r="80" spans="1:4" s="6" customFormat="1" ht="20.100000000000001" customHeight="1" x14ac:dyDescent="0.25">
      <c r="A80" s="4" t="s">
        <v>171</v>
      </c>
      <c r="B80" s="3" t="s">
        <v>82</v>
      </c>
      <c r="C80" s="5" t="s">
        <v>5</v>
      </c>
      <c r="D80" s="7" t="s">
        <v>213</v>
      </c>
    </row>
    <row r="81" spans="1:4" s="6" customFormat="1" ht="20.100000000000001" customHeight="1" x14ac:dyDescent="0.25">
      <c r="A81" s="89" t="s">
        <v>83</v>
      </c>
      <c r="B81" s="89"/>
      <c r="C81" s="89"/>
      <c r="D81" s="89"/>
    </row>
    <row r="82" spans="1:4" s="6" customFormat="1" ht="20.100000000000001" customHeight="1" x14ac:dyDescent="0.25">
      <c r="A82" s="4" t="s">
        <v>172</v>
      </c>
      <c r="B82" s="3" t="s">
        <v>84</v>
      </c>
      <c r="C82" s="5" t="s">
        <v>5</v>
      </c>
      <c r="D82" s="7" t="s">
        <v>228</v>
      </c>
    </row>
    <row r="83" spans="1:4" s="6" customFormat="1" ht="20.100000000000001" customHeight="1" x14ac:dyDescent="0.25">
      <c r="A83" s="89" t="s">
        <v>85</v>
      </c>
      <c r="B83" s="89"/>
      <c r="C83" s="89"/>
      <c r="D83" s="89"/>
    </row>
    <row r="84" spans="1:4" s="6" customFormat="1" ht="31.5" customHeight="1" x14ac:dyDescent="0.25">
      <c r="A84" s="4" t="s">
        <v>173</v>
      </c>
      <c r="B84" s="3" t="s">
        <v>86</v>
      </c>
      <c r="C84" s="5" t="s">
        <v>5</v>
      </c>
      <c r="D84" s="8" t="s">
        <v>216</v>
      </c>
    </row>
    <row r="85" spans="1:4" s="6" customFormat="1" ht="20.100000000000001" customHeight="1" x14ac:dyDescent="0.25">
      <c r="A85" s="86" t="s">
        <v>91</v>
      </c>
      <c r="B85" s="86"/>
      <c r="C85" s="86"/>
      <c r="D85" s="86"/>
    </row>
    <row r="86" spans="1:4" s="6" customFormat="1" ht="20.100000000000001" customHeight="1" x14ac:dyDescent="0.25">
      <c r="A86" s="4" t="s">
        <v>174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1:D1"/>
    <mergeCell ref="A6:D6"/>
    <mergeCell ref="A11:D11"/>
    <mergeCell ref="A13:D13"/>
    <mergeCell ref="A81:D81"/>
    <mergeCell ref="A18:D18"/>
    <mergeCell ref="A8:D8"/>
    <mergeCell ref="A16:D16"/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opLeftCell="A25" workbookViewId="0">
      <selection activeCell="F85" sqref="F85"/>
    </sheetView>
  </sheetViews>
  <sheetFormatPr defaultRowHeight="15.75" x14ac:dyDescent="0.25"/>
  <cols>
    <col min="1" max="1" width="7.28515625" style="1" bestFit="1" customWidth="1"/>
    <col min="2" max="2" width="48.140625" style="39" customWidth="1"/>
    <col min="3" max="3" width="9" style="39" bestFit="1" customWidth="1"/>
    <col min="4" max="4" width="21.140625" style="30" customWidth="1"/>
    <col min="5" max="5" width="20.5703125" style="30" customWidth="1"/>
    <col min="6" max="6" width="11.7109375" style="30" customWidth="1"/>
    <col min="7" max="7" width="36.5703125" style="40" customWidth="1"/>
    <col min="8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7" s="24" customFormat="1" ht="64.5" customHeight="1" x14ac:dyDescent="0.25">
      <c r="B1" s="95" t="s">
        <v>268</v>
      </c>
      <c r="C1" s="95"/>
      <c r="D1" s="95"/>
      <c r="E1" s="27"/>
      <c r="F1" s="27"/>
      <c r="G1" s="28"/>
    </row>
    <row r="2" spans="1:7" s="24" customFormat="1" ht="24.75" customHeight="1" x14ac:dyDescent="0.25">
      <c r="B2" s="29" t="str">
        <f>'[1]2.1'!B3</f>
        <v>по адресу: Московская обл., г. Щелково,  ул.  Комсомольская,   д. 20.</v>
      </c>
      <c r="C2" s="30"/>
      <c r="D2" s="30"/>
      <c r="E2" s="30"/>
      <c r="F2" s="30"/>
      <c r="G2" s="28"/>
    </row>
    <row r="3" spans="1:7" s="6" customFormat="1" ht="61.5" customHeight="1" x14ac:dyDescent="0.25">
      <c r="A3" s="25" t="s">
        <v>0</v>
      </c>
      <c r="B3" s="31" t="s">
        <v>1</v>
      </c>
      <c r="C3" s="31" t="s">
        <v>2</v>
      </c>
      <c r="D3" s="54" t="s">
        <v>270</v>
      </c>
      <c r="E3" s="54" t="s">
        <v>269</v>
      </c>
      <c r="F3" s="31" t="s">
        <v>271</v>
      </c>
      <c r="G3" s="32" t="s">
        <v>272</v>
      </c>
    </row>
    <row r="4" spans="1:7" s="6" customFormat="1" ht="20.100000000000001" customHeight="1" x14ac:dyDescent="0.25">
      <c r="A4" s="26">
        <v>1</v>
      </c>
      <c r="B4" s="33" t="s">
        <v>4</v>
      </c>
      <c r="C4" s="34" t="s">
        <v>5</v>
      </c>
      <c r="D4" s="91" t="str">
        <f>'[1]2.1'!D6</f>
        <v>27.03.2018 г.</v>
      </c>
      <c r="E4" s="92"/>
      <c r="F4" s="35"/>
      <c r="G4" s="36"/>
    </row>
    <row r="5" spans="1:7" s="6" customFormat="1" ht="20.100000000000001" customHeight="1" x14ac:dyDescent="0.25">
      <c r="A5" s="26">
        <v>2</v>
      </c>
      <c r="B5" s="37" t="s">
        <v>92</v>
      </c>
      <c r="C5" s="34" t="s">
        <v>5</v>
      </c>
      <c r="D5" s="93" t="s">
        <v>241</v>
      </c>
      <c r="E5" s="94"/>
      <c r="F5" s="31"/>
      <c r="G5" s="36"/>
    </row>
    <row r="6" spans="1:7" s="6" customFormat="1" ht="20.100000000000001" customHeight="1" x14ac:dyDescent="0.25">
      <c r="A6" s="26">
        <v>3</v>
      </c>
      <c r="B6" s="37" t="s">
        <v>64</v>
      </c>
      <c r="C6" s="34" t="s">
        <v>5</v>
      </c>
      <c r="D6" s="91" t="s">
        <v>273</v>
      </c>
      <c r="E6" s="92"/>
      <c r="F6" s="35"/>
      <c r="G6" s="36"/>
    </row>
    <row r="7" spans="1:7" s="6" customFormat="1" ht="20.100000000000001" customHeight="1" x14ac:dyDescent="0.25">
      <c r="A7" s="26">
        <v>4</v>
      </c>
      <c r="B7" s="37" t="s">
        <v>93</v>
      </c>
      <c r="C7" s="34" t="s">
        <v>274</v>
      </c>
      <c r="D7" s="55">
        <v>4.26</v>
      </c>
      <c r="E7" s="55">
        <v>4.6500000000000004</v>
      </c>
      <c r="F7" s="35">
        <v>11671.86</v>
      </c>
      <c r="G7" s="36">
        <f>(D7*6+E7*6)*F7</f>
        <v>623977.63560000004</v>
      </c>
    </row>
    <row r="8" spans="1:7" s="6" customFormat="1" ht="89.25" customHeight="1" x14ac:dyDescent="0.25">
      <c r="A8" s="26">
        <v>5</v>
      </c>
      <c r="B8" s="37" t="s">
        <v>177</v>
      </c>
      <c r="C8" s="34" t="s">
        <v>5</v>
      </c>
      <c r="D8" s="91" t="s">
        <v>275</v>
      </c>
      <c r="E8" s="92"/>
      <c r="F8" s="35"/>
      <c r="G8" s="36"/>
    </row>
    <row r="9" spans="1:7" s="6" customFormat="1" ht="20.100000000000001" customHeight="1" x14ac:dyDescent="0.25">
      <c r="A9" s="26">
        <v>6</v>
      </c>
      <c r="B9" s="37" t="s">
        <v>178</v>
      </c>
      <c r="C9" s="34" t="s">
        <v>5</v>
      </c>
      <c r="D9" s="91" t="s">
        <v>242</v>
      </c>
      <c r="E9" s="92"/>
      <c r="F9" s="35"/>
      <c r="G9" s="36"/>
    </row>
    <row r="10" spans="1:7" s="6" customFormat="1" ht="31.5" customHeight="1" x14ac:dyDescent="0.25">
      <c r="A10" s="26">
        <v>7</v>
      </c>
      <c r="B10" s="37" t="s">
        <v>94</v>
      </c>
      <c r="C10" s="34" t="s">
        <v>5</v>
      </c>
      <c r="D10" s="91" t="s">
        <v>243</v>
      </c>
      <c r="E10" s="92"/>
      <c r="F10" s="35"/>
      <c r="G10" s="36"/>
    </row>
    <row r="11" spans="1:7" s="6" customFormat="1" x14ac:dyDescent="0.25">
      <c r="A11" s="26">
        <v>8</v>
      </c>
      <c r="B11" s="37"/>
      <c r="C11" s="34"/>
      <c r="D11" s="55"/>
      <c r="E11" s="55"/>
      <c r="F11" s="35"/>
      <c r="G11" s="36"/>
    </row>
    <row r="12" spans="1:7" s="6" customFormat="1" x14ac:dyDescent="0.25">
      <c r="A12" s="26">
        <v>9</v>
      </c>
      <c r="B12" s="37" t="s">
        <v>92</v>
      </c>
      <c r="C12" s="34" t="s">
        <v>5</v>
      </c>
      <c r="D12" s="93" t="s">
        <v>244</v>
      </c>
      <c r="E12" s="94"/>
      <c r="F12" s="31"/>
      <c r="G12" s="36"/>
    </row>
    <row r="13" spans="1:7" s="6" customFormat="1" ht="31.5" customHeight="1" x14ac:dyDescent="0.25">
      <c r="A13" s="26">
        <v>10</v>
      </c>
      <c r="B13" s="37" t="s">
        <v>64</v>
      </c>
      <c r="C13" s="34" t="s">
        <v>5</v>
      </c>
      <c r="D13" s="91" t="s">
        <v>273</v>
      </c>
      <c r="E13" s="92"/>
      <c r="F13" s="35"/>
      <c r="G13" s="36"/>
    </row>
    <row r="14" spans="1:7" x14ac:dyDescent="0.25">
      <c r="A14" s="26">
        <v>11</v>
      </c>
      <c r="B14" s="37" t="s">
        <v>93</v>
      </c>
      <c r="C14" s="34" t="s">
        <v>18</v>
      </c>
      <c r="D14" s="55">
        <v>6.23</v>
      </c>
      <c r="E14" s="55">
        <v>6.6</v>
      </c>
      <c r="F14" s="35">
        <v>11671.86</v>
      </c>
      <c r="G14" s="36">
        <f>(D14*6+E14*6)*F14</f>
        <v>898499.78279999993</v>
      </c>
    </row>
    <row r="15" spans="1:7" ht="105" customHeight="1" x14ac:dyDescent="0.25">
      <c r="A15" s="26">
        <v>12</v>
      </c>
      <c r="B15" s="37" t="s">
        <v>177</v>
      </c>
      <c r="C15" s="34" t="s">
        <v>5</v>
      </c>
      <c r="D15" s="91" t="s">
        <v>275</v>
      </c>
      <c r="E15" s="92"/>
      <c r="F15" s="35"/>
      <c r="G15" s="38"/>
    </row>
    <row r="16" spans="1:7" ht="47.25" customHeight="1" x14ac:dyDescent="0.25">
      <c r="A16" s="26">
        <v>13</v>
      </c>
      <c r="B16" s="37" t="s">
        <v>178</v>
      </c>
      <c r="C16" s="34" t="s">
        <v>5</v>
      </c>
      <c r="D16" s="91" t="s">
        <v>245</v>
      </c>
      <c r="E16" s="92"/>
      <c r="F16" s="35"/>
      <c r="G16" s="38"/>
    </row>
    <row r="17" spans="1:7" x14ac:dyDescent="0.25">
      <c r="A17" s="26">
        <v>14</v>
      </c>
      <c r="B17" s="37" t="s">
        <v>94</v>
      </c>
      <c r="C17" s="34" t="s">
        <v>5</v>
      </c>
      <c r="D17" s="91" t="s">
        <v>246</v>
      </c>
      <c r="E17" s="92"/>
      <c r="F17" s="35"/>
      <c r="G17" s="38"/>
    </row>
    <row r="18" spans="1:7" x14ac:dyDescent="0.25">
      <c r="A18" s="26">
        <v>15</v>
      </c>
      <c r="B18" s="37"/>
      <c r="C18" s="34"/>
      <c r="D18" s="55"/>
      <c r="E18" s="55"/>
      <c r="F18" s="35"/>
      <c r="G18" s="38"/>
    </row>
    <row r="19" spans="1:7" ht="31.5" customHeight="1" x14ac:dyDescent="0.25">
      <c r="A19" s="26">
        <v>16</v>
      </c>
      <c r="B19" s="37" t="s">
        <v>92</v>
      </c>
      <c r="C19" s="34" t="s">
        <v>5</v>
      </c>
      <c r="D19" s="93" t="s">
        <v>247</v>
      </c>
      <c r="E19" s="94"/>
      <c r="F19" s="31"/>
      <c r="G19" s="38"/>
    </row>
    <row r="20" spans="1:7" x14ac:dyDescent="0.25">
      <c r="A20" s="26">
        <v>17</v>
      </c>
      <c r="B20" s="37" t="s">
        <v>64</v>
      </c>
      <c r="C20" s="34" t="s">
        <v>5</v>
      </c>
      <c r="D20" s="91" t="s">
        <v>273</v>
      </c>
      <c r="E20" s="92"/>
      <c r="F20" s="35"/>
      <c r="G20" s="38"/>
    </row>
    <row r="21" spans="1:7" x14ac:dyDescent="0.25">
      <c r="A21" s="26">
        <v>18</v>
      </c>
      <c r="B21" s="37" t="s">
        <v>93</v>
      </c>
      <c r="C21" s="34" t="s">
        <v>18</v>
      </c>
      <c r="D21" s="55">
        <v>5.28</v>
      </c>
      <c r="E21" s="55">
        <v>5</v>
      </c>
      <c r="F21" s="35">
        <v>11671.86</v>
      </c>
      <c r="G21" s="36">
        <f>(D21*6+E21*6)*F21</f>
        <v>719920.32480000006</v>
      </c>
    </row>
    <row r="22" spans="1:7" ht="107.25" customHeight="1" x14ac:dyDescent="0.25">
      <c r="A22" s="26">
        <v>19</v>
      </c>
      <c r="B22" s="37" t="s">
        <v>177</v>
      </c>
      <c r="C22" s="34" t="s">
        <v>5</v>
      </c>
      <c r="D22" s="91" t="s">
        <v>275</v>
      </c>
      <c r="E22" s="92"/>
      <c r="F22" s="35"/>
      <c r="G22" s="38"/>
    </row>
    <row r="23" spans="1:7" x14ac:dyDescent="0.25">
      <c r="A23" s="26">
        <v>20</v>
      </c>
      <c r="B23" s="37" t="s">
        <v>178</v>
      </c>
      <c r="C23" s="34" t="s">
        <v>5</v>
      </c>
      <c r="D23" s="91" t="s">
        <v>242</v>
      </c>
      <c r="E23" s="92"/>
      <c r="F23" s="35"/>
      <c r="G23" s="38"/>
    </row>
    <row r="24" spans="1:7" ht="31.5" customHeight="1" x14ac:dyDescent="0.25">
      <c r="A24" s="26">
        <v>21</v>
      </c>
      <c r="B24" s="37" t="s">
        <v>94</v>
      </c>
      <c r="C24" s="34" t="s">
        <v>5</v>
      </c>
      <c r="D24" s="91" t="s">
        <v>329</v>
      </c>
      <c r="E24" s="92"/>
      <c r="F24" s="35"/>
      <c r="G24" s="38"/>
    </row>
    <row r="25" spans="1:7" x14ac:dyDescent="0.25">
      <c r="A25" s="26">
        <v>22</v>
      </c>
      <c r="B25" s="37"/>
      <c r="C25" s="34"/>
      <c r="D25" s="55"/>
      <c r="E25" s="55"/>
      <c r="F25" s="35"/>
      <c r="G25" s="38"/>
    </row>
    <row r="26" spans="1:7" ht="31.5" customHeight="1" x14ac:dyDescent="0.25">
      <c r="A26" s="26">
        <v>23</v>
      </c>
      <c r="B26" s="37" t="s">
        <v>92</v>
      </c>
      <c r="C26" s="34" t="s">
        <v>5</v>
      </c>
      <c r="D26" s="93" t="s">
        <v>261</v>
      </c>
      <c r="E26" s="94"/>
      <c r="F26" s="31"/>
      <c r="G26" s="38"/>
    </row>
    <row r="27" spans="1:7" x14ac:dyDescent="0.25">
      <c r="A27" s="26">
        <v>24</v>
      </c>
      <c r="B27" s="37" t="s">
        <v>64</v>
      </c>
      <c r="C27" s="34" t="s">
        <v>5</v>
      </c>
      <c r="D27" s="91" t="s">
        <v>273</v>
      </c>
      <c r="E27" s="92"/>
      <c r="F27" s="35"/>
      <c r="G27" s="38"/>
    </row>
    <row r="28" spans="1:7" x14ac:dyDescent="0.25">
      <c r="A28" s="26">
        <v>25</v>
      </c>
      <c r="B28" s="37" t="s">
        <v>93</v>
      </c>
      <c r="C28" s="34" t="s">
        <v>18</v>
      </c>
      <c r="D28" s="55">
        <v>1.49</v>
      </c>
      <c r="E28" s="55">
        <v>1.49</v>
      </c>
      <c r="F28" s="35">
        <v>11671.86</v>
      </c>
      <c r="G28" s="36">
        <f>(D28*6+E28*6)*F28</f>
        <v>208692.85680000001</v>
      </c>
    </row>
    <row r="29" spans="1:7" ht="105.75" customHeight="1" x14ac:dyDescent="0.25">
      <c r="A29" s="26">
        <v>26</v>
      </c>
      <c r="B29" s="37" t="s">
        <v>177</v>
      </c>
      <c r="C29" s="34" t="s">
        <v>5</v>
      </c>
      <c r="D29" s="91" t="s">
        <v>275</v>
      </c>
      <c r="E29" s="92"/>
      <c r="F29" s="35"/>
      <c r="G29" s="38"/>
    </row>
    <row r="30" spans="1:7" x14ac:dyDescent="0.25">
      <c r="A30" s="26">
        <v>27</v>
      </c>
      <c r="B30" s="37" t="s">
        <v>178</v>
      </c>
      <c r="C30" s="34" t="s">
        <v>5</v>
      </c>
      <c r="D30" s="91" t="s">
        <v>242</v>
      </c>
      <c r="E30" s="92"/>
      <c r="F30" s="35"/>
      <c r="G30" s="38"/>
    </row>
    <row r="31" spans="1:7" x14ac:dyDescent="0.25">
      <c r="A31" s="26">
        <v>28</v>
      </c>
      <c r="B31" s="37" t="s">
        <v>94</v>
      </c>
      <c r="C31" s="34" t="s">
        <v>5</v>
      </c>
      <c r="D31" s="91" t="s">
        <v>246</v>
      </c>
      <c r="E31" s="92"/>
      <c r="F31" s="35"/>
      <c r="G31" s="38"/>
    </row>
    <row r="32" spans="1:7" x14ac:dyDescent="0.25">
      <c r="A32" s="26">
        <v>29</v>
      </c>
      <c r="B32" s="37"/>
      <c r="C32" s="34"/>
      <c r="D32" s="55"/>
      <c r="E32" s="55"/>
      <c r="F32" s="35"/>
      <c r="G32" s="38"/>
    </row>
    <row r="33" spans="1:7" ht="47.25" customHeight="1" x14ac:dyDescent="0.25">
      <c r="A33" s="26">
        <v>30</v>
      </c>
      <c r="B33" s="37" t="s">
        <v>92</v>
      </c>
      <c r="C33" s="34" t="s">
        <v>5</v>
      </c>
      <c r="D33" s="93" t="s">
        <v>248</v>
      </c>
      <c r="E33" s="94"/>
      <c r="F33" s="31"/>
      <c r="G33" s="38"/>
    </row>
    <row r="34" spans="1:7" x14ac:dyDescent="0.25">
      <c r="A34" s="26">
        <v>31</v>
      </c>
      <c r="B34" s="37" t="s">
        <v>64</v>
      </c>
      <c r="C34" s="34" t="s">
        <v>5</v>
      </c>
      <c r="D34" s="91" t="s">
        <v>273</v>
      </c>
      <c r="E34" s="92"/>
      <c r="F34" s="35"/>
      <c r="G34" s="38"/>
    </row>
    <row r="35" spans="1:7" x14ac:dyDescent="0.25">
      <c r="A35" s="26">
        <v>32</v>
      </c>
      <c r="B35" s="37" t="s">
        <v>93</v>
      </c>
      <c r="C35" s="34" t="s">
        <v>18</v>
      </c>
      <c r="D35" s="55">
        <v>2.21</v>
      </c>
      <c r="E35" s="55">
        <v>2.75</v>
      </c>
      <c r="F35" s="35">
        <v>11671.86</v>
      </c>
      <c r="G35" s="36">
        <f>(D35*6+E35*6)*F35</f>
        <v>347354.55359999998</v>
      </c>
    </row>
    <row r="36" spans="1:7" ht="125.25" customHeight="1" x14ac:dyDescent="0.25">
      <c r="A36" s="26">
        <v>33</v>
      </c>
      <c r="B36" s="37" t="s">
        <v>177</v>
      </c>
      <c r="C36" s="34" t="s">
        <v>5</v>
      </c>
      <c r="D36" s="91" t="s">
        <v>275</v>
      </c>
      <c r="E36" s="92"/>
      <c r="F36" s="35"/>
      <c r="G36" s="38"/>
    </row>
    <row r="37" spans="1:7" ht="31.5" customHeight="1" x14ac:dyDescent="0.25">
      <c r="A37" s="26">
        <v>34</v>
      </c>
      <c r="B37" s="37" t="s">
        <v>178</v>
      </c>
      <c r="C37" s="34" t="s">
        <v>5</v>
      </c>
      <c r="D37" s="91" t="s">
        <v>249</v>
      </c>
      <c r="E37" s="92"/>
      <c r="F37" s="35"/>
      <c r="G37" s="38"/>
    </row>
    <row r="38" spans="1:7" x14ac:dyDescent="0.25">
      <c r="A38" s="26">
        <v>35</v>
      </c>
      <c r="B38" s="37" t="s">
        <v>94</v>
      </c>
      <c r="C38" s="34" t="s">
        <v>5</v>
      </c>
      <c r="D38" s="91" t="s">
        <v>246</v>
      </c>
      <c r="E38" s="92"/>
      <c r="F38" s="35"/>
      <c r="G38" s="38"/>
    </row>
    <row r="39" spans="1:7" x14ac:dyDescent="0.25">
      <c r="A39" s="26">
        <v>36</v>
      </c>
      <c r="B39" s="37"/>
      <c r="C39" s="34"/>
      <c r="D39" s="55"/>
      <c r="E39" s="55"/>
      <c r="F39" s="35"/>
      <c r="G39" s="38"/>
    </row>
    <row r="40" spans="1:7" ht="47.25" customHeight="1" x14ac:dyDescent="0.25">
      <c r="A40" s="26">
        <v>37</v>
      </c>
      <c r="B40" s="37" t="s">
        <v>92</v>
      </c>
      <c r="C40" s="34" t="s">
        <v>5</v>
      </c>
      <c r="D40" s="93" t="s">
        <v>250</v>
      </c>
      <c r="E40" s="94"/>
      <c r="F40" s="31"/>
      <c r="G40" s="38"/>
    </row>
    <row r="41" spans="1:7" x14ac:dyDescent="0.25">
      <c r="A41" s="26">
        <v>38</v>
      </c>
      <c r="B41" s="37" t="s">
        <v>64</v>
      </c>
      <c r="C41" s="34" t="s">
        <v>5</v>
      </c>
      <c r="D41" s="91" t="s">
        <v>273</v>
      </c>
      <c r="E41" s="92"/>
      <c r="F41" s="35"/>
      <c r="G41" s="38"/>
    </row>
    <row r="42" spans="1:7" x14ac:dyDescent="0.25">
      <c r="A42" s="26">
        <v>39</v>
      </c>
      <c r="B42" s="37" t="s">
        <v>93</v>
      </c>
      <c r="C42" s="34" t="s">
        <v>18</v>
      </c>
      <c r="D42" s="55">
        <v>1.78</v>
      </c>
      <c r="E42" s="55">
        <v>1.8</v>
      </c>
      <c r="F42" s="35">
        <v>11671.86</v>
      </c>
      <c r="G42" s="36">
        <f>(D42*6+E42*6)*F42</f>
        <v>250711.5528</v>
      </c>
    </row>
    <row r="43" spans="1:7" ht="109.5" customHeight="1" x14ac:dyDescent="0.25">
      <c r="A43" s="26">
        <v>40</v>
      </c>
      <c r="B43" s="37" t="s">
        <v>177</v>
      </c>
      <c r="C43" s="34" t="s">
        <v>5</v>
      </c>
      <c r="D43" s="91" t="s">
        <v>275</v>
      </c>
      <c r="E43" s="92"/>
      <c r="F43" s="35"/>
      <c r="G43" s="38"/>
    </row>
    <row r="44" spans="1:7" ht="31.5" customHeight="1" x14ac:dyDescent="0.25">
      <c r="A44" s="26">
        <v>41</v>
      </c>
      <c r="B44" s="37" t="s">
        <v>178</v>
      </c>
      <c r="C44" s="34" t="s">
        <v>5</v>
      </c>
      <c r="D44" s="91" t="s">
        <v>249</v>
      </c>
      <c r="E44" s="92"/>
      <c r="F44" s="35"/>
      <c r="G44" s="38"/>
    </row>
    <row r="45" spans="1:7" x14ac:dyDescent="0.25">
      <c r="A45" s="26">
        <v>42</v>
      </c>
      <c r="B45" s="37" t="s">
        <v>94</v>
      </c>
      <c r="C45" s="34" t="s">
        <v>5</v>
      </c>
      <c r="D45" s="91" t="s">
        <v>246</v>
      </c>
      <c r="E45" s="92"/>
      <c r="F45" s="35"/>
      <c r="G45" s="38"/>
    </row>
    <row r="46" spans="1:7" x14ac:dyDescent="0.25">
      <c r="A46" s="26">
        <v>43</v>
      </c>
      <c r="B46" s="37"/>
      <c r="C46" s="34"/>
      <c r="D46" s="55"/>
      <c r="E46" s="55"/>
      <c r="F46" s="35"/>
      <c r="G46" s="38"/>
    </row>
    <row r="47" spans="1:7" ht="93" customHeight="1" x14ac:dyDescent="0.25">
      <c r="A47" s="26">
        <v>44</v>
      </c>
      <c r="B47" s="37" t="s">
        <v>92</v>
      </c>
      <c r="C47" s="34" t="s">
        <v>5</v>
      </c>
      <c r="D47" s="93" t="s">
        <v>251</v>
      </c>
      <c r="E47" s="94"/>
      <c r="F47" s="31"/>
      <c r="G47" s="38"/>
    </row>
    <row r="48" spans="1:7" x14ac:dyDescent="0.25">
      <c r="A48" s="26">
        <v>45</v>
      </c>
      <c r="B48" s="37" t="s">
        <v>64</v>
      </c>
      <c r="C48" s="34" t="s">
        <v>5</v>
      </c>
      <c r="D48" s="91" t="s">
        <v>273</v>
      </c>
      <c r="E48" s="92"/>
      <c r="F48" s="35"/>
      <c r="G48" s="38"/>
    </row>
    <row r="49" spans="1:7" x14ac:dyDescent="0.25">
      <c r="A49" s="26">
        <v>46</v>
      </c>
      <c r="B49" s="37" t="s">
        <v>93</v>
      </c>
      <c r="C49" s="34" t="s">
        <v>18</v>
      </c>
      <c r="D49" s="55">
        <v>4.53</v>
      </c>
      <c r="E49" s="55">
        <v>4.53</v>
      </c>
      <c r="F49" s="35">
        <v>11671.86</v>
      </c>
      <c r="G49" s="36">
        <f>(D49*6+E49*6)*F49</f>
        <v>634482.30960000004</v>
      </c>
    </row>
    <row r="50" spans="1:7" ht="103.5" customHeight="1" x14ac:dyDescent="0.25">
      <c r="A50" s="26">
        <v>47</v>
      </c>
      <c r="B50" s="37" t="s">
        <v>177</v>
      </c>
      <c r="C50" s="34" t="s">
        <v>5</v>
      </c>
      <c r="D50" s="91" t="s">
        <v>275</v>
      </c>
      <c r="E50" s="92"/>
      <c r="F50" s="35"/>
      <c r="G50" s="38"/>
    </row>
    <row r="51" spans="1:7" ht="31.5" customHeight="1" x14ac:dyDescent="0.25">
      <c r="A51" s="26">
        <v>48</v>
      </c>
      <c r="B51" s="37" t="s">
        <v>178</v>
      </c>
      <c r="C51" s="34" t="s">
        <v>5</v>
      </c>
      <c r="D51" s="91" t="s">
        <v>249</v>
      </c>
      <c r="E51" s="92"/>
      <c r="F51" s="35"/>
      <c r="G51" s="38"/>
    </row>
    <row r="52" spans="1:7" x14ac:dyDescent="0.25">
      <c r="A52" s="26">
        <v>49</v>
      </c>
      <c r="B52" s="37" t="s">
        <v>94</v>
      </c>
      <c r="C52" s="34" t="s">
        <v>5</v>
      </c>
      <c r="D52" s="91" t="s">
        <v>246</v>
      </c>
      <c r="E52" s="92"/>
      <c r="F52" s="35"/>
      <c r="G52" s="38"/>
    </row>
    <row r="53" spans="1:7" x14ac:dyDescent="0.25">
      <c r="A53" s="26">
        <v>50</v>
      </c>
      <c r="B53" s="37"/>
      <c r="C53" s="34"/>
      <c r="D53" s="55"/>
      <c r="E53" s="55"/>
      <c r="F53" s="35"/>
      <c r="G53" s="38"/>
    </row>
    <row r="54" spans="1:7" x14ac:dyDescent="0.25">
      <c r="A54" s="26">
        <v>51</v>
      </c>
      <c r="B54" s="37" t="s">
        <v>92</v>
      </c>
      <c r="C54" s="34" t="s">
        <v>5</v>
      </c>
      <c r="D54" s="93" t="s">
        <v>252</v>
      </c>
      <c r="E54" s="94"/>
      <c r="F54" s="31"/>
      <c r="G54" s="38"/>
    </row>
    <row r="55" spans="1:7" x14ac:dyDescent="0.25">
      <c r="A55" s="26">
        <v>52</v>
      </c>
      <c r="B55" s="37" t="s">
        <v>64</v>
      </c>
      <c r="C55" s="34" t="s">
        <v>5</v>
      </c>
      <c r="D55" s="91" t="s">
        <v>273</v>
      </c>
      <c r="E55" s="92"/>
      <c r="F55" s="35"/>
      <c r="G55" s="38"/>
    </row>
    <row r="56" spans="1:7" x14ac:dyDescent="0.25">
      <c r="A56" s="26">
        <v>53</v>
      </c>
      <c r="B56" s="37" t="s">
        <v>93</v>
      </c>
      <c r="C56" s="34" t="s">
        <v>18</v>
      </c>
      <c r="D56" s="55">
        <v>0.06</v>
      </c>
      <c r="E56" s="55">
        <v>0.06</v>
      </c>
      <c r="F56" s="35">
        <v>11671.86</v>
      </c>
      <c r="G56" s="36">
        <f>(D56*6+E56*6)*F56</f>
        <v>8403.7392</v>
      </c>
    </row>
    <row r="57" spans="1:7" ht="104.25" customHeight="1" x14ac:dyDescent="0.25">
      <c r="A57" s="26">
        <v>54</v>
      </c>
      <c r="B57" s="37" t="s">
        <v>177</v>
      </c>
      <c r="C57" s="34" t="s">
        <v>5</v>
      </c>
      <c r="D57" s="91" t="s">
        <v>275</v>
      </c>
      <c r="E57" s="92"/>
      <c r="F57" s="35"/>
      <c r="G57" s="38"/>
    </row>
    <row r="58" spans="1:7" x14ac:dyDescent="0.25">
      <c r="A58" s="26">
        <v>55</v>
      </c>
      <c r="B58" s="37" t="s">
        <v>178</v>
      </c>
      <c r="C58" s="34" t="s">
        <v>5</v>
      </c>
      <c r="D58" s="91" t="s">
        <v>253</v>
      </c>
      <c r="E58" s="92"/>
      <c r="F58" s="35"/>
      <c r="G58" s="38"/>
    </row>
    <row r="59" spans="1:7" ht="45" customHeight="1" x14ac:dyDescent="0.25">
      <c r="A59" s="26">
        <v>56</v>
      </c>
      <c r="B59" s="37" t="s">
        <v>94</v>
      </c>
      <c r="C59" s="34" t="s">
        <v>5</v>
      </c>
      <c r="D59" s="91" t="s">
        <v>254</v>
      </c>
      <c r="E59" s="92"/>
      <c r="F59" s="35"/>
      <c r="G59" s="38"/>
    </row>
    <row r="60" spans="1:7" ht="45" customHeight="1" x14ac:dyDescent="0.25">
      <c r="A60" s="26">
        <v>57</v>
      </c>
      <c r="B60" s="37"/>
      <c r="C60" s="34"/>
      <c r="D60" s="55"/>
      <c r="E60" s="55"/>
      <c r="F60" s="35"/>
      <c r="G60" s="38"/>
    </row>
    <row r="61" spans="1:7" ht="47.25" customHeight="1" x14ac:dyDescent="0.25">
      <c r="A61" s="26">
        <v>58</v>
      </c>
      <c r="B61" s="37" t="s">
        <v>92</v>
      </c>
      <c r="C61" s="34" t="s">
        <v>5</v>
      </c>
      <c r="D61" s="93" t="s">
        <v>255</v>
      </c>
      <c r="E61" s="94"/>
      <c r="F61" s="31"/>
      <c r="G61" s="38"/>
    </row>
    <row r="62" spans="1:7" x14ac:dyDescent="0.25">
      <c r="A62" s="26">
        <v>59</v>
      </c>
      <c r="B62" s="37" t="s">
        <v>64</v>
      </c>
      <c r="C62" s="34" t="s">
        <v>5</v>
      </c>
      <c r="D62" s="91" t="s">
        <v>273</v>
      </c>
      <c r="E62" s="92"/>
      <c r="F62" s="35"/>
      <c r="G62" s="38"/>
    </row>
    <row r="63" spans="1:7" x14ac:dyDescent="0.25">
      <c r="A63" s="26">
        <v>60</v>
      </c>
      <c r="B63" s="37" t="s">
        <v>93</v>
      </c>
      <c r="C63" s="34" t="s">
        <v>18</v>
      </c>
      <c r="D63" s="55">
        <v>0.14000000000000001</v>
      </c>
      <c r="E63" s="55">
        <v>0.14000000000000001</v>
      </c>
      <c r="F63" s="35">
        <v>11671.86</v>
      </c>
      <c r="G63" s="36">
        <f>(D63*6+E63*6)*F63</f>
        <v>19608.724800000004</v>
      </c>
    </row>
    <row r="64" spans="1:7" ht="114" customHeight="1" x14ac:dyDescent="0.25">
      <c r="A64" s="26">
        <v>61</v>
      </c>
      <c r="B64" s="37" t="s">
        <v>177</v>
      </c>
      <c r="C64" s="34" t="s">
        <v>5</v>
      </c>
      <c r="D64" s="91" t="s">
        <v>275</v>
      </c>
      <c r="E64" s="92"/>
      <c r="F64" s="35"/>
      <c r="G64" s="38"/>
    </row>
    <row r="65" spans="1:7" ht="31.5" customHeight="1" x14ac:dyDescent="0.25">
      <c r="A65" s="26">
        <v>62</v>
      </c>
      <c r="B65" s="37" t="s">
        <v>178</v>
      </c>
      <c r="C65" s="34" t="s">
        <v>5</v>
      </c>
      <c r="D65" s="91" t="s">
        <v>256</v>
      </c>
      <c r="E65" s="92"/>
      <c r="F65" s="35"/>
      <c r="G65" s="38"/>
    </row>
    <row r="66" spans="1:7" x14ac:dyDescent="0.25">
      <c r="A66" s="26">
        <v>63</v>
      </c>
      <c r="B66" s="37" t="s">
        <v>94</v>
      </c>
      <c r="C66" s="34" t="s">
        <v>5</v>
      </c>
      <c r="D66" s="91" t="s">
        <v>246</v>
      </c>
      <c r="E66" s="92"/>
      <c r="F66" s="35"/>
      <c r="G66" s="38"/>
    </row>
    <row r="67" spans="1:7" x14ac:dyDescent="0.25">
      <c r="A67" s="26">
        <v>64</v>
      </c>
      <c r="B67" s="37"/>
      <c r="C67" s="34"/>
      <c r="D67" s="55"/>
      <c r="E67" s="55"/>
      <c r="F67" s="35"/>
      <c r="G67" s="38"/>
    </row>
    <row r="68" spans="1:7" ht="31.5" customHeight="1" x14ac:dyDescent="0.25">
      <c r="A68" s="26">
        <v>65</v>
      </c>
      <c r="B68" s="37" t="s">
        <v>92</v>
      </c>
      <c r="C68" s="34" t="s">
        <v>5</v>
      </c>
      <c r="D68" s="93" t="s">
        <v>257</v>
      </c>
      <c r="E68" s="94"/>
      <c r="F68" s="31"/>
      <c r="G68" s="38"/>
    </row>
    <row r="69" spans="1:7" x14ac:dyDescent="0.25">
      <c r="A69" s="26">
        <v>66</v>
      </c>
      <c r="B69" s="37" t="s">
        <v>64</v>
      </c>
      <c r="C69" s="34" t="s">
        <v>5</v>
      </c>
      <c r="D69" s="91" t="s">
        <v>273</v>
      </c>
      <c r="E69" s="92"/>
      <c r="F69" s="35"/>
      <c r="G69" s="38"/>
    </row>
    <row r="70" spans="1:7" x14ac:dyDescent="0.25">
      <c r="A70" s="26">
        <v>67</v>
      </c>
      <c r="B70" s="37" t="s">
        <v>93</v>
      </c>
      <c r="C70" s="34" t="s">
        <v>18</v>
      </c>
      <c r="D70" s="55">
        <v>0.04</v>
      </c>
      <c r="E70" s="55">
        <v>0.04</v>
      </c>
      <c r="F70" s="35">
        <v>11671.86</v>
      </c>
      <c r="G70" s="36">
        <f>(D70*6+E70*6)*F70</f>
        <v>5602.4928</v>
      </c>
    </row>
    <row r="71" spans="1:7" ht="100.5" customHeight="1" x14ac:dyDescent="0.25">
      <c r="A71" s="26">
        <v>68</v>
      </c>
      <c r="B71" s="37" t="s">
        <v>177</v>
      </c>
      <c r="C71" s="34" t="s">
        <v>5</v>
      </c>
      <c r="D71" s="91" t="s">
        <v>275</v>
      </c>
      <c r="E71" s="92"/>
      <c r="F71" s="35"/>
      <c r="G71" s="38"/>
    </row>
    <row r="72" spans="1:7" x14ac:dyDescent="0.25">
      <c r="A72" s="26">
        <v>69</v>
      </c>
      <c r="B72" s="37" t="s">
        <v>178</v>
      </c>
      <c r="C72" s="34" t="s">
        <v>5</v>
      </c>
      <c r="D72" s="91" t="s">
        <v>258</v>
      </c>
      <c r="E72" s="92"/>
      <c r="F72" s="35"/>
      <c r="G72" s="38"/>
    </row>
    <row r="73" spans="1:7" x14ac:dyDescent="0.25">
      <c r="A73" s="26">
        <v>70</v>
      </c>
      <c r="B73" s="37" t="s">
        <v>94</v>
      </c>
      <c r="C73" s="34" t="s">
        <v>5</v>
      </c>
      <c r="D73" s="91" t="s">
        <v>246</v>
      </c>
      <c r="E73" s="92"/>
      <c r="F73" s="35"/>
      <c r="G73" s="38"/>
    </row>
    <row r="74" spans="1:7" x14ac:dyDescent="0.25">
      <c r="A74" s="26">
        <v>71</v>
      </c>
      <c r="B74" s="37"/>
      <c r="C74" s="34"/>
      <c r="D74" s="55"/>
      <c r="E74" s="55"/>
      <c r="F74" s="35"/>
      <c r="G74" s="38"/>
    </row>
    <row r="75" spans="1:7" ht="63" customHeight="1" x14ac:dyDescent="0.25">
      <c r="A75" s="26">
        <v>72</v>
      </c>
      <c r="B75" s="37" t="s">
        <v>92</v>
      </c>
      <c r="C75" s="34" t="s">
        <v>5</v>
      </c>
      <c r="D75" s="93" t="s">
        <v>259</v>
      </c>
      <c r="E75" s="94"/>
      <c r="F75" s="31"/>
      <c r="G75" s="38"/>
    </row>
    <row r="76" spans="1:7" x14ac:dyDescent="0.25">
      <c r="A76" s="26">
        <v>73</v>
      </c>
      <c r="B76" s="37" t="s">
        <v>64</v>
      </c>
      <c r="C76" s="34" t="s">
        <v>5</v>
      </c>
      <c r="D76" s="91" t="s">
        <v>273</v>
      </c>
      <c r="E76" s="92"/>
      <c r="F76" s="35"/>
      <c r="G76" s="38"/>
    </row>
    <row r="77" spans="1:7" x14ac:dyDescent="0.25">
      <c r="A77" s="26">
        <v>74</v>
      </c>
      <c r="B77" s="37" t="s">
        <v>93</v>
      </c>
      <c r="C77" s="34" t="s">
        <v>18</v>
      </c>
      <c r="D77" s="55">
        <v>3.88</v>
      </c>
      <c r="E77" s="55">
        <v>3.88</v>
      </c>
      <c r="F77" s="35">
        <v>11671.86</v>
      </c>
      <c r="G77" s="36">
        <f>(D77*6+E77*6)*F77</f>
        <v>543441.80160000001</v>
      </c>
    </row>
    <row r="78" spans="1:7" ht="104.25" customHeight="1" x14ac:dyDescent="0.25">
      <c r="A78" s="26">
        <v>75</v>
      </c>
      <c r="B78" s="37" t="s">
        <v>177</v>
      </c>
      <c r="C78" s="34" t="s">
        <v>5</v>
      </c>
      <c r="D78" s="91" t="s">
        <v>275</v>
      </c>
      <c r="E78" s="92"/>
      <c r="F78" s="35"/>
      <c r="G78" s="38"/>
    </row>
    <row r="79" spans="1:7" x14ac:dyDescent="0.25">
      <c r="A79" s="26">
        <v>76</v>
      </c>
      <c r="B79" s="37" t="s">
        <v>178</v>
      </c>
      <c r="C79" s="34" t="s">
        <v>5</v>
      </c>
      <c r="D79" s="91" t="s">
        <v>260</v>
      </c>
      <c r="E79" s="92"/>
      <c r="F79" s="35"/>
      <c r="G79" s="38"/>
    </row>
    <row r="80" spans="1:7" x14ac:dyDescent="0.25">
      <c r="A80" s="26">
        <v>77</v>
      </c>
      <c r="B80" s="37" t="s">
        <v>94</v>
      </c>
      <c r="C80" s="34" t="s">
        <v>5</v>
      </c>
      <c r="D80" s="91" t="s">
        <v>328</v>
      </c>
      <c r="E80" s="92"/>
      <c r="F80" s="35"/>
      <c r="G80" s="38"/>
    </row>
    <row r="81" spans="1:7" x14ac:dyDescent="0.25">
      <c r="A81" s="26">
        <v>78</v>
      </c>
      <c r="B81" s="37"/>
      <c r="C81" s="34"/>
      <c r="D81" s="55"/>
      <c r="E81" s="55"/>
      <c r="F81" s="35"/>
      <c r="G81" s="38"/>
    </row>
    <row r="82" spans="1:7" ht="47.25" customHeight="1" x14ac:dyDescent="0.25">
      <c r="A82" s="26">
        <v>79</v>
      </c>
      <c r="B82" s="37" t="s">
        <v>92</v>
      </c>
      <c r="C82" s="34" t="s">
        <v>5</v>
      </c>
      <c r="D82" s="93" t="s">
        <v>276</v>
      </c>
      <c r="E82" s="94"/>
      <c r="F82" s="31"/>
      <c r="G82" s="38"/>
    </row>
    <row r="83" spans="1:7" x14ac:dyDescent="0.25">
      <c r="A83" s="26">
        <v>80</v>
      </c>
      <c r="B83" s="37" t="s">
        <v>64</v>
      </c>
      <c r="C83" s="34" t="s">
        <v>5</v>
      </c>
      <c r="D83" s="91" t="s">
        <v>273</v>
      </c>
      <c r="E83" s="92"/>
      <c r="F83" s="35"/>
      <c r="G83" s="38"/>
    </row>
    <row r="84" spans="1:7" x14ac:dyDescent="0.25">
      <c r="A84" s="26">
        <v>81</v>
      </c>
      <c r="B84" s="37" t="s">
        <v>93</v>
      </c>
      <c r="C84" s="34" t="s">
        <v>18</v>
      </c>
      <c r="D84" s="55">
        <v>0.11</v>
      </c>
      <c r="E84" s="55">
        <v>0.45</v>
      </c>
      <c r="F84" s="35">
        <v>11671.86</v>
      </c>
      <c r="G84" s="36">
        <f>(D84*6+E84*6)*F84</f>
        <v>39217.449600000007</v>
      </c>
    </row>
    <row r="85" spans="1:7" ht="88.5" customHeight="1" x14ac:dyDescent="0.25">
      <c r="A85" s="26">
        <v>82</v>
      </c>
      <c r="B85" s="37" t="s">
        <v>177</v>
      </c>
      <c r="C85" s="34" t="s">
        <v>5</v>
      </c>
      <c r="D85" s="91" t="s">
        <v>275</v>
      </c>
      <c r="E85" s="92"/>
      <c r="F85" s="35"/>
      <c r="G85" s="38"/>
    </row>
    <row r="86" spans="1:7" x14ac:dyDescent="0.25">
      <c r="A86" s="26">
        <v>83</v>
      </c>
      <c r="B86" s="37" t="s">
        <v>178</v>
      </c>
      <c r="C86" s="34" t="s">
        <v>5</v>
      </c>
      <c r="D86" s="91" t="s">
        <v>260</v>
      </c>
      <c r="E86" s="92"/>
      <c r="F86" s="35"/>
      <c r="G86" s="38"/>
    </row>
    <row r="87" spans="1:7" ht="31.5" customHeight="1" x14ac:dyDescent="0.25">
      <c r="A87" s="26">
        <v>84</v>
      </c>
      <c r="B87" s="37" t="s">
        <v>94</v>
      </c>
      <c r="C87" s="34" t="s">
        <v>5</v>
      </c>
      <c r="D87" s="91" t="s">
        <v>277</v>
      </c>
      <c r="E87" s="92"/>
      <c r="F87" s="35"/>
      <c r="G87" s="38"/>
    </row>
  </sheetData>
  <mergeCells count="62">
    <mergeCell ref="B1:D1"/>
    <mergeCell ref="D4:E4"/>
    <mergeCell ref="D5:E5"/>
    <mergeCell ref="D6:E6"/>
    <mergeCell ref="D8:E8"/>
    <mergeCell ref="D9:E9"/>
    <mergeCell ref="D10:E10"/>
    <mergeCell ref="D12:E12"/>
    <mergeCell ref="D13:E13"/>
    <mergeCell ref="D15:E15"/>
    <mergeCell ref="D16:E16"/>
    <mergeCell ref="D17:E17"/>
    <mergeCell ref="D19:E19"/>
    <mergeCell ref="D20:E20"/>
    <mergeCell ref="D22:E22"/>
    <mergeCell ref="D23:E23"/>
    <mergeCell ref="D24:E24"/>
    <mergeCell ref="D26:E26"/>
    <mergeCell ref="D27:E27"/>
    <mergeCell ref="D29:E29"/>
    <mergeCell ref="D30:E30"/>
    <mergeCell ref="D31:E31"/>
    <mergeCell ref="D33:E33"/>
    <mergeCell ref="D34:E34"/>
    <mergeCell ref="D36:E36"/>
    <mergeCell ref="D37:E37"/>
    <mergeCell ref="D38:E38"/>
    <mergeCell ref="D40:E40"/>
    <mergeCell ref="D41:E41"/>
    <mergeCell ref="D43:E43"/>
    <mergeCell ref="D44:E44"/>
    <mergeCell ref="D45:E45"/>
    <mergeCell ref="D47:E47"/>
    <mergeCell ref="D48:E48"/>
    <mergeCell ref="D54:E54"/>
    <mergeCell ref="D55:E55"/>
    <mergeCell ref="D50:E50"/>
    <mergeCell ref="D51:E51"/>
    <mergeCell ref="D52:E52"/>
    <mergeCell ref="D57:E57"/>
    <mergeCell ref="D58:E58"/>
    <mergeCell ref="D59:E59"/>
    <mergeCell ref="D61:E61"/>
    <mergeCell ref="D62:E62"/>
    <mergeCell ref="D64:E64"/>
    <mergeCell ref="D65:E65"/>
    <mergeCell ref="D66:E66"/>
    <mergeCell ref="D68:E68"/>
    <mergeCell ref="D69:E69"/>
    <mergeCell ref="D75:E75"/>
    <mergeCell ref="D76:E76"/>
    <mergeCell ref="D71:E71"/>
    <mergeCell ref="D72:E72"/>
    <mergeCell ref="D73:E73"/>
    <mergeCell ref="D85:E85"/>
    <mergeCell ref="D86:E86"/>
    <mergeCell ref="D87:E87"/>
    <mergeCell ref="D78:E78"/>
    <mergeCell ref="D79:E79"/>
    <mergeCell ref="D80:E80"/>
    <mergeCell ref="D82:E82"/>
    <mergeCell ref="D83:E83"/>
  </mergeCells>
  <phoneticPr fontId="0" type="noConversion"/>
  <pageMargins left="0.7" right="0.7" top="0.32" bottom="0.2800000000000000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85" workbookViewId="0">
      <selection activeCell="D62" sqref="D62"/>
    </sheetView>
  </sheetViews>
  <sheetFormatPr defaultRowHeight="15.75" x14ac:dyDescent="0.25"/>
  <cols>
    <col min="1" max="1" width="5.85546875" style="1" customWidth="1"/>
    <col min="2" max="2" width="45" style="1" customWidth="1"/>
    <col min="3" max="3" width="10.42578125" style="1" customWidth="1"/>
    <col min="4" max="4" width="57.42578125" style="1" bestFit="1" customWidth="1"/>
    <col min="5" max="256" width="9.140625" style="1"/>
    <col min="257" max="257" width="5.85546875" style="1" customWidth="1"/>
    <col min="258" max="258" width="45" style="1" customWidth="1"/>
    <col min="259" max="259" width="10.42578125" style="1" customWidth="1"/>
    <col min="260" max="260" width="57.42578125" style="1" bestFit="1" customWidth="1"/>
    <col min="261" max="512" width="9.140625" style="1"/>
    <col min="513" max="513" width="5.85546875" style="1" customWidth="1"/>
    <col min="514" max="514" width="45" style="1" customWidth="1"/>
    <col min="515" max="515" width="10.42578125" style="1" customWidth="1"/>
    <col min="516" max="516" width="57.42578125" style="1" bestFit="1" customWidth="1"/>
    <col min="517" max="768" width="9.140625" style="1"/>
    <col min="769" max="769" width="5.85546875" style="1" customWidth="1"/>
    <col min="770" max="770" width="45" style="1" customWidth="1"/>
    <col min="771" max="771" width="10.42578125" style="1" customWidth="1"/>
    <col min="772" max="772" width="57.42578125" style="1" bestFit="1" customWidth="1"/>
    <col min="773" max="1024" width="9.140625" style="1"/>
    <col min="1025" max="1025" width="5.85546875" style="1" customWidth="1"/>
    <col min="1026" max="1026" width="45" style="1" customWidth="1"/>
    <col min="1027" max="1027" width="10.42578125" style="1" customWidth="1"/>
    <col min="1028" max="1028" width="57.42578125" style="1" bestFit="1" customWidth="1"/>
    <col min="1029" max="1280" width="9.140625" style="1"/>
    <col min="1281" max="1281" width="5.85546875" style="1" customWidth="1"/>
    <col min="1282" max="1282" width="45" style="1" customWidth="1"/>
    <col min="1283" max="1283" width="10.42578125" style="1" customWidth="1"/>
    <col min="1284" max="1284" width="57.42578125" style="1" bestFit="1" customWidth="1"/>
    <col min="1285" max="1536" width="9.140625" style="1"/>
    <col min="1537" max="1537" width="5.85546875" style="1" customWidth="1"/>
    <col min="1538" max="1538" width="45" style="1" customWidth="1"/>
    <col min="1539" max="1539" width="10.42578125" style="1" customWidth="1"/>
    <col min="1540" max="1540" width="57.42578125" style="1" bestFit="1" customWidth="1"/>
    <col min="1541" max="1792" width="9.140625" style="1"/>
    <col min="1793" max="1793" width="5.85546875" style="1" customWidth="1"/>
    <col min="1794" max="1794" width="45" style="1" customWidth="1"/>
    <col min="1795" max="1795" width="10.42578125" style="1" customWidth="1"/>
    <col min="1796" max="1796" width="57.42578125" style="1" bestFit="1" customWidth="1"/>
    <col min="1797" max="2048" width="9.140625" style="1"/>
    <col min="2049" max="2049" width="5.85546875" style="1" customWidth="1"/>
    <col min="2050" max="2050" width="45" style="1" customWidth="1"/>
    <col min="2051" max="2051" width="10.42578125" style="1" customWidth="1"/>
    <col min="2052" max="2052" width="57.42578125" style="1" bestFit="1" customWidth="1"/>
    <col min="2053" max="2304" width="9.140625" style="1"/>
    <col min="2305" max="2305" width="5.85546875" style="1" customWidth="1"/>
    <col min="2306" max="2306" width="45" style="1" customWidth="1"/>
    <col min="2307" max="2307" width="10.42578125" style="1" customWidth="1"/>
    <col min="2308" max="2308" width="57.42578125" style="1" bestFit="1" customWidth="1"/>
    <col min="2309" max="2560" width="9.140625" style="1"/>
    <col min="2561" max="2561" width="5.85546875" style="1" customWidth="1"/>
    <col min="2562" max="2562" width="45" style="1" customWidth="1"/>
    <col min="2563" max="2563" width="10.42578125" style="1" customWidth="1"/>
    <col min="2564" max="2564" width="57.42578125" style="1" bestFit="1" customWidth="1"/>
    <col min="2565" max="2816" width="9.140625" style="1"/>
    <col min="2817" max="2817" width="5.85546875" style="1" customWidth="1"/>
    <col min="2818" max="2818" width="45" style="1" customWidth="1"/>
    <col min="2819" max="2819" width="10.42578125" style="1" customWidth="1"/>
    <col min="2820" max="2820" width="57.42578125" style="1" bestFit="1" customWidth="1"/>
    <col min="2821" max="3072" width="9.140625" style="1"/>
    <col min="3073" max="3073" width="5.85546875" style="1" customWidth="1"/>
    <col min="3074" max="3074" width="45" style="1" customWidth="1"/>
    <col min="3075" max="3075" width="10.42578125" style="1" customWidth="1"/>
    <col min="3076" max="3076" width="57.42578125" style="1" bestFit="1" customWidth="1"/>
    <col min="3077" max="3328" width="9.140625" style="1"/>
    <col min="3329" max="3329" width="5.85546875" style="1" customWidth="1"/>
    <col min="3330" max="3330" width="45" style="1" customWidth="1"/>
    <col min="3331" max="3331" width="10.42578125" style="1" customWidth="1"/>
    <col min="3332" max="3332" width="57.42578125" style="1" bestFit="1" customWidth="1"/>
    <col min="3333" max="3584" width="9.140625" style="1"/>
    <col min="3585" max="3585" width="5.85546875" style="1" customWidth="1"/>
    <col min="3586" max="3586" width="45" style="1" customWidth="1"/>
    <col min="3587" max="3587" width="10.42578125" style="1" customWidth="1"/>
    <col min="3588" max="3588" width="57.42578125" style="1" bestFit="1" customWidth="1"/>
    <col min="3589" max="3840" width="9.140625" style="1"/>
    <col min="3841" max="3841" width="5.85546875" style="1" customWidth="1"/>
    <col min="3842" max="3842" width="45" style="1" customWidth="1"/>
    <col min="3843" max="3843" width="10.42578125" style="1" customWidth="1"/>
    <col min="3844" max="3844" width="57.42578125" style="1" bestFit="1" customWidth="1"/>
    <col min="3845" max="4096" width="9.140625" style="1"/>
    <col min="4097" max="4097" width="5.85546875" style="1" customWidth="1"/>
    <col min="4098" max="4098" width="45" style="1" customWidth="1"/>
    <col min="4099" max="4099" width="10.42578125" style="1" customWidth="1"/>
    <col min="4100" max="4100" width="57.42578125" style="1" bestFit="1" customWidth="1"/>
    <col min="4101" max="4352" width="9.140625" style="1"/>
    <col min="4353" max="4353" width="5.85546875" style="1" customWidth="1"/>
    <col min="4354" max="4354" width="45" style="1" customWidth="1"/>
    <col min="4355" max="4355" width="10.42578125" style="1" customWidth="1"/>
    <col min="4356" max="4356" width="57.42578125" style="1" bestFit="1" customWidth="1"/>
    <col min="4357" max="4608" width="9.140625" style="1"/>
    <col min="4609" max="4609" width="5.85546875" style="1" customWidth="1"/>
    <col min="4610" max="4610" width="45" style="1" customWidth="1"/>
    <col min="4611" max="4611" width="10.42578125" style="1" customWidth="1"/>
    <col min="4612" max="4612" width="57.42578125" style="1" bestFit="1" customWidth="1"/>
    <col min="4613" max="4864" width="9.140625" style="1"/>
    <col min="4865" max="4865" width="5.85546875" style="1" customWidth="1"/>
    <col min="4866" max="4866" width="45" style="1" customWidth="1"/>
    <col min="4867" max="4867" width="10.42578125" style="1" customWidth="1"/>
    <col min="4868" max="4868" width="57.42578125" style="1" bestFit="1" customWidth="1"/>
    <col min="4869" max="5120" width="9.140625" style="1"/>
    <col min="5121" max="5121" width="5.85546875" style="1" customWidth="1"/>
    <col min="5122" max="5122" width="45" style="1" customWidth="1"/>
    <col min="5123" max="5123" width="10.42578125" style="1" customWidth="1"/>
    <col min="5124" max="5124" width="57.42578125" style="1" bestFit="1" customWidth="1"/>
    <col min="5125" max="5376" width="9.140625" style="1"/>
    <col min="5377" max="5377" width="5.85546875" style="1" customWidth="1"/>
    <col min="5378" max="5378" width="45" style="1" customWidth="1"/>
    <col min="5379" max="5379" width="10.42578125" style="1" customWidth="1"/>
    <col min="5380" max="5380" width="57.42578125" style="1" bestFit="1" customWidth="1"/>
    <col min="5381" max="5632" width="9.140625" style="1"/>
    <col min="5633" max="5633" width="5.85546875" style="1" customWidth="1"/>
    <col min="5634" max="5634" width="45" style="1" customWidth="1"/>
    <col min="5635" max="5635" width="10.42578125" style="1" customWidth="1"/>
    <col min="5636" max="5636" width="57.42578125" style="1" bestFit="1" customWidth="1"/>
    <col min="5637" max="5888" width="9.140625" style="1"/>
    <col min="5889" max="5889" width="5.85546875" style="1" customWidth="1"/>
    <col min="5890" max="5890" width="45" style="1" customWidth="1"/>
    <col min="5891" max="5891" width="10.42578125" style="1" customWidth="1"/>
    <col min="5892" max="5892" width="57.42578125" style="1" bestFit="1" customWidth="1"/>
    <col min="5893" max="6144" width="9.140625" style="1"/>
    <col min="6145" max="6145" width="5.85546875" style="1" customWidth="1"/>
    <col min="6146" max="6146" width="45" style="1" customWidth="1"/>
    <col min="6147" max="6147" width="10.42578125" style="1" customWidth="1"/>
    <col min="6148" max="6148" width="57.42578125" style="1" bestFit="1" customWidth="1"/>
    <col min="6149" max="6400" width="9.140625" style="1"/>
    <col min="6401" max="6401" width="5.85546875" style="1" customWidth="1"/>
    <col min="6402" max="6402" width="45" style="1" customWidth="1"/>
    <col min="6403" max="6403" width="10.42578125" style="1" customWidth="1"/>
    <col min="6404" max="6404" width="57.42578125" style="1" bestFit="1" customWidth="1"/>
    <col min="6405" max="6656" width="9.140625" style="1"/>
    <col min="6657" max="6657" width="5.85546875" style="1" customWidth="1"/>
    <col min="6658" max="6658" width="45" style="1" customWidth="1"/>
    <col min="6659" max="6659" width="10.42578125" style="1" customWidth="1"/>
    <col min="6660" max="6660" width="57.42578125" style="1" bestFit="1" customWidth="1"/>
    <col min="6661" max="6912" width="9.140625" style="1"/>
    <col min="6913" max="6913" width="5.85546875" style="1" customWidth="1"/>
    <col min="6914" max="6914" width="45" style="1" customWidth="1"/>
    <col min="6915" max="6915" width="10.42578125" style="1" customWidth="1"/>
    <col min="6916" max="6916" width="57.42578125" style="1" bestFit="1" customWidth="1"/>
    <col min="6917" max="7168" width="9.140625" style="1"/>
    <col min="7169" max="7169" width="5.85546875" style="1" customWidth="1"/>
    <col min="7170" max="7170" width="45" style="1" customWidth="1"/>
    <col min="7171" max="7171" width="10.42578125" style="1" customWidth="1"/>
    <col min="7172" max="7172" width="57.42578125" style="1" bestFit="1" customWidth="1"/>
    <col min="7173" max="7424" width="9.140625" style="1"/>
    <col min="7425" max="7425" width="5.85546875" style="1" customWidth="1"/>
    <col min="7426" max="7426" width="45" style="1" customWidth="1"/>
    <col min="7427" max="7427" width="10.42578125" style="1" customWidth="1"/>
    <col min="7428" max="7428" width="57.42578125" style="1" bestFit="1" customWidth="1"/>
    <col min="7429" max="7680" width="9.140625" style="1"/>
    <col min="7681" max="7681" width="5.85546875" style="1" customWidth="1"/>
    <col min="7682" max="7682" width="45" style="1" customWidth="1"/>
    <col min="7683" max="7683" width="10.42578125" style="1" customWidth="1"/>
    <col min="7684" max="7684" width="57.42578125" style="1" bestFit="1" customWidth="1"/>
    <col min="7685" max="7936" width="9.140625" style="1"/>
    <col min="7937" max="7937" width="5.85546875" style="1" customWidth="1"/>
    <col min="7938" max="7938" width="45" style="1" customWidth="1"/>
    <col min="7939" max="7939" width="10.42578125" style="1" customWidth="1"/>
    <col min="7940" max="7940" width="57.42578125" style="1" bestFit="1" customWidth="1"/>
    <col min="7941" max="8192" width="9.140625" style="1"/>
    <col min="8193" max="8193" width="5.85546875" style="1" customWidth="1"/>
    <col min="8194" max="8194" width="45" style="1" customWidth="1"/>
    <col min="8195" max="8195" width="10.42578125" style="1" customWidth="1"/>
    <col min="8196" max="8196" width="57.42578125" style="1" bestFit="1" customWidth="1"/>
    <col min="8197" max="8448" width="9.140625" style="1"/>
    <col min="8449" max="8449" width="5.85546875" style="1" customWidth="1"/>
    <col min="8450" max="8450" width="45" style="1" customWidth="1"/>
    <col min="8451" max="8451" width="10.42578125" style="1" customWidth="1"/>
    <col min="8452" max="8452" width="57.42578125" style="1" bestFit="1" customWidth="1"/>
    <col min="8453" max="8704" width="9.140625" style="1"/>
    <col min="8705" max="8705" width="5.85546875" style="1" customWidth="1"/>
    <col min="8706" max="8706" width="45" style="1" customWidth="1"/>
    <col min="8707" max="8707" width="10.42578125" style="1" customWidth="1"/>
    <col min="8708" max="8708" width="57.42578125" style="1" bestFit="1" customWidth="1"/>
    <col min="8709" max="8960" width="9.140625" style="1"/>
    <col min="8961" max="8961" width="5.85546875" style="1" customWidth="1"/>
    <col min="8962" max="8962" width="45" style="1" customWidth="1"/>
    <col min="8963" max="8963" width="10.42578125" style="1" customWidth="1"/>
    <col min="8964" max="8964" width="57.42578125" style="1" bestFit="1" customWidth="1"/>
    <col min="8965" max="9216" width="9.140625" style="1"/>
    <col min="9217" max="9217" width="5.85546875" style="1" customWidth="1"/>
    <col min="9218" max="9218" width="45" style="1" customWidth="1"/>
    <col min="9219" max="9219" width="10.42578125" style="1" customWidth="1"/>
    <col min="9220" max="9220" width="57.42578125" style="1" bestFit="1" customWidth="1"/>
    <col min="9221" max="9472" width="9.140625" style="1"/>
    <col min="9473" max="9473" width="5.85546875" style="1" customWidth="1"/>
    <col min="9474" max="9474" width="45" style="1" customWidth="1"/>
    <col min="9475" max="9475" width="10.42578125" style="1" customWidth="1"/>
    <col min="9476" max="9476" width="57.42578125" style="1" bestFit="1" customWidth="1"/>
    <col min="9477" max="9728" width="9.140625" style="1"/>
    <col min="9729" max="9729" width="5.85546875" style="1" customWidth="1"/>
    <col min="9730" max="9730" width="45" style="1" customWidth="1"/>
    <col min="9731" max="9731" width="10.42578125" style="1" customWidth="1"/>
    <col min="9732" max="9732" width="57.42578125" style="1" bestFit="1" customWidth="1"/>
    <col min="9733" max="9984" width="9.140625" style="1"/>
    <col min="9985" max="9985" width="5.85546875" style="1" customWidth="1"/>
    <col min="9986" max="9986" width="45" style="1" customWidth="1"/>
    <col min="9987" max="9987" width="10.42578125" style="1" customWidth="1"/>
    <col min="9988" max="9988" width="57.42578125" style="1" bestFit="1" customWidth="1"/>
    <col min="9989" max="10240" width="9.140625" style="1"/>
    <col min="10241" max="10241" width="5.85546875" style="1" customWidth="1"/>
    <col min="10242" max="10242" width="45" style="1" customWidth="1"/>
    <col min="10243" max="10243" width="10.42578125" style="1" customWidth="1"/>
    <col min="10244" max="10244" width="57.42578125" style="1" bestFit="1" customWidth="1"/>
    <col min="10245" max="10496" width="9.140625" style="1"/>
    <col min="10497" max="10497" width="5.85546875" style="1" customWidth="1"/>
    <col min="10498" max="10498" width="45" style="1" customWidth="1"/>
    <col min="10499" max="10499" width="10.42578125" style="1" customWidth="1"/>
    <col min="10500" max="10500" width="57.42578125" style="1" bestFit="1" customWidth="1"/>
    <col min="10501" max="10752" width="9.140625" style="1"/>
    <col min="10753" max="10753" width="5.85546875" style="1" customWidth="1"/>
    <col min="10754" max="10754" width="45" style="1" customWidth="1"/>
    <col min="10755" max="10755" width="10.42578125" style="1" customWidth="1"/>
    <col min="10756" max="10756" width="57.42578125" style="1" bestFit="1" customWidth="1"/>
    <col min="10757" max="11008" width="9.140625" style="1"/>
    <col min="11009" max="11009" width="5.85546875" style="1" customWidth="1"/>
    <col min="11010" max="11010" width="45" style="1" customWidth="1"/>
    <col min="11011" max="11011" width="10.42578125" style="1" customWidth="1"/>
    <col min="11012" max="11012" width="57.42578125" style="1" bestFit="1" customWidth="1"/>
    <col min="11013" max="11264" width="9.140625" style="1"/>
    <col min="11265" max="11265" width="5.85546875" style="1" customWidth="1"/>
    <col min="11266" max="11266" width="45" style="1" customWidth="1"/>
    <col min="11267" max="11267" width="10.42578125" style="1" customWidth="1"/>
    <col min="11268" max="11268" width="57.42578125" style="1" bestFit="1" customWidth="1"/>
    <col min="11269" max="11520" width="9.140625" style="1"/>
    <col min="11521" max="11521" width="5.85546875" style="1" customWidth="1"/>
    <col min="11522" max="11522" width="45" style="1" customWidth="1"/>
    <col min="11523" max="11523" width="10.42578125" style="1" customWidth="1"/>
    <col min="11524" max="11524" width="57.42578125" style="1" bestFit="1" customWidth="1"/>
    <col min="11525" max="11776" width="9.140625" style="1"/>
    <col min="11777" max="11777" width="5.85546875" style="1" customWidth="1"/>
    <col min="11778" max="11778" width="45" style="1" customWidth="1"/>
    <col min="11779" max="11779" width="10.42578125" style="1" customWidth="1"/>
    <col min="11780" max="11780" width="57.42578125" style="1" bestFit="1" customWidth="1"/>
    <col min="11781" max="12032" width="9.140625" style="1"/>
    <col min="12033" max="12033" width="5.85546875" style="1" customWidth="1"/>
    <col min="12034" max="12034" width="45" style="1" customWidth="1"/>
    <col min="12035" max="12035" width="10.42578125" style="1" customWidth="1"/>
    <col min="12036" max="12036" width="57.42578125" style="1" bestFit="1" customWidth="1"/>
    <col min="12037" max="12288" width="9.140625" style="1"/>
    <col min="12289" max="12289" width="5.85546875" style="1" customWidth="1"/>
    <col min="12290" max="12290" width="45" style="1" customWidth="1"/>
    <col min="12291" max="12291" width="10.42578125" style="1" customWidth="1"/>
    <col min="12292" max="12292" width="57.42578125" style="1" bestFit="1" customWidth="1"/>
    <col min="12293" max="12544" width="9.140625" style="1"/>
    <col min="12545" max="12545" width="5.85546875" style="1" customWidth="1"/>
    <col min="12546" max="12546" width="45" style="1" customWidth="1"/>
    <col min="12547" max="12547" width="10.42578125" style="1" customWidth="1"/>
    <col min="12548" max="12548" width="57.42578125" style="1" bestFit="1" customWidth="1"/>
    <col min="12549" max="12800" width="9.140625" style="1"/>
    <col min="12801" max="12801" width="5.85546875" style="1" customWidth="1"/>
    <col min="12802" max="12802" width="45" style="1" customWidth="1"/>
    <col min="12803" max="12803" width="10.42578125" style="1" customWidth="1"/>
    <col min="12804" max="12804" width="57.42578125" style="1" bestFit="1" customWidth="1"/>
    <col min="12805" max="13056" width="9.140625" style="1"/>
    <col min="13057" max="13057" width="5.85546875" style="1" customWidth="1"/>
    <col min="13058" max="13058" width="45" style="1" customWidth="1"/>
    <col min="13059" max="13059" width="10.42578125" style="1" customWidth="1"/>
    <col min="13060" max="13060" width="57.42578125" style="1" bestFit="1" customWidth="1"/>
    <col min="13061" max="13312" width="9.140625" style="1"/>
    <col min="13313" max="13313" width="5.85546875" style="1" customWidth="1"/>
    <col min="13314" max="13314" width="45" style="1" customWidth="1"/>
    <col min="13315" max="13315" width="10.42578125" style="1" customWidth="1"/>
    <col min="13316" max="13316" width="57.42578125" style="1" bestFit="1" customWidth="1"/>
    <col min="13317" max="13568" width="9.140625" style="1"/>
    <col min="13569" max="13569" width="5.85546875" style="1" customWidth="1"/>
    <col min="13570" max="13570" width="45" style="1" customWidth="1"/>
    <col min="13571" max="13571" width="10.42578125" style="1" customWidth="1"/>
    <col min="13572" max="13572" width="57.42578125" style="1" bestFit="1" customWidth="1"/>
    <col min="13573" max="13824" width="9.140625" style="1"/>
    <col min="13825" max="13825" width="5.85546875" style="1" customWidth="1"/>
    <col min="13826" max="13826" width="45" style="1" customWidth="1"/>
    <col min="13827" max="13827" width="10.42578125" style="1" customWidth="1"/>
    <col min="13828" max="13828" width="57.42578125" style="1" bestFit="1" customWidth="1"/>
    <col min="13829" max="14080" width="9.140625" style="1"/>
    <col min="14081" max="14081" width="5.85546875" style="1" customWidth="1"/>
    <col min="14082" max="14082" width="45" style="1" customWidth="1"/>
    <col min="14083" max="14083" width="10.42578125" style="1" customWidth="1"/>
    <col min="14084" max="14084" width="57.42578125" style="1" bestFit="1" customWidth="1"/>
    <col min="14085" max="14336" width="9.140625" style="1"/>
    <col min="14337" max="14337" width="5.85546875" style="1" customWidth="1"/>
    <col min="14338" max="14338" width="45" style="1" customWidth="1"/>
    <col min="14339" max="14339" width="10.42578125" style="1" customWidth="1"/>
    <col min="14340" max="14340" width="57.42578125" style="1" bestFit="1" customWidth="1"/>
    <col min="14341" max="14592" width="9.140625" style="1"/>
    <col min="14593" max="14593" width="5.85546875" style="1" customWidth="1"/>
    <col min="14594" max="14594" width="45" style="1" customWidth="1"/>
    <col min="14595" max="14595" width="10.42578125" style="1" customWidth="1"/>
    <col min="14596" max="14596" width="57.42578125" style="1" bestFit="1" customWidth="1"/>
    <col min="14597" max="14848" width="9.140625" style="1"/>
    <col min="14849" max="14849" width="5.85546875" style="1" customWidth="1"/>
    <col min="14850" max="14850" width="45" style="1" customWidth="1"/>
    <col min="14851" max="14851" width="10.42578125" style="1" customWidth="1"/>
    <col min="14852" max="14852" width="57.42578125" style="1" bestFit="1" customWidth="1"/>
    <col min="14853" max="15104" width="9.140625" style="1"/>
    <col min="15105" max="15105" width="5.85546875" style="1" customWidth="1"/>
    <col min="15106" max="15106" width="45" style="1" customWidth="1"/>
    <col min="15107" max="15107" width="10.42578125" style="1" customWidth="1"/>
    <col min="15108" max="15108" width="57.42578125" style="1" bestFit="1" customWidth="1"/>
    <col min="15109" max="15360" width="9.140625" style="1"/>
    <col min="15361" max="15361" width="5.85546875" style="1" customWidth="1"/>
    <col min="15362" max="15362" width="45" style="1" customWidth="1"/>
    <col min="15363" max="15363" width="10.42578125" style="1" customWidth="1"/>
    <col min="15364" max="15364" width="57.42578125" style="1" bestFit="1" customWidth="1"/>
    <col min="15365" max="15616" width="9.140625" style="1"/>
    <col min="15617" max="15617" width="5.85546875" style="1" customWidth="1"/>
    <col min="15618" max="15618" width="45" style="1" customWidth="1"/>
    <col min="15619" max="15619" width="10.42578125" style="1" customWidth="1"/>
    <col min="15620" max="15620" width="57.42578125" style="1" bestFit="1" customWidth="1"/>
    <col min="15621" max="15872" width="9.140625" style="1"/>
    <col min="15873" max="15873" width="5.85546875" style="1" customWidth="1"/>
    <col min="15874" max="15874" width="45" style="1" customWidth="1"/>
    <col min="15875" max="15875" width="10.42578125" style="1" customWidth="1"/>
    <col min="15876" max="15876" width="57.42578125" style="1" bestFit="1" customWidth="1"/>
    <col min="15877" max="16128" width="9.140625" style="1"/>
    <col min="16129" max="16129" width="5.85546875" style="1" customWidth="1"/>
    <col min="16130" max="16130" width="45" style="1" customWidth="1"/>
    <col min="16131" max="16131" width="10.42578125" style="1" customWidth="1"/>
    <col min="16132" max="16132" width="57.42578125" style="1" bestFit="1" customWidth="1"/>
    <col min="16133" max="16384" width="9.140625" style="1"/>
  </cols>
  <sheetData>
    <row r="1" spans="1:4" ht="34.5" customHeight="1" x14ac:dyDescent="0.25">
      <c r="A1" s="87" t="s">
        <v>103</v>
      </c>
      <c r="B1" s="87"/>
      <c r="C1" s="87"/>
      <c r="D1" s="87"/>
    </row>
    <row r="2" spans="1:4" x14ac:dyDescent="0.25">
      <c r="B2" s="53" t="s">
        <v>294</v>
      </c>
    </row>
    <row r="3" spans="1:4" ht="35.1" customHeight="1" x14ac:dyDescent="0.25">
      <c r="A3" s="25" t="s">
        <v>0</v>
      </c>
      <c r="B3" s="25" t="s">
        <v>1</v>
      </c>
      <c r="C3" s="25" t="s">
        <v>2</v>
      </c>
      <c r="D3" s="25" t="s">
        <v>3</v>
      </c>
    </row>
    <row r="4" spans="1:4" s="6" customFormat="1" ht="20.100000000000001" customHeight="1" x14ac:dyDescent="0.25">
      <c r="A4" s="56">
        <v>1</v>
      </c>
      <c r="B4" s="57" t="s">
        <v>4</v>
      </c>
      <c r="C4" s="58" t="s">
        <v>5</v>
      </c>
      <c r="D4" s="58" t="str">
        <f>'[2]2.1'!D6</f>
        <v>27.03.2018 г.</v>
      </c>
    </row>
    <row r="5" spans="1:4" s="6" customFormat="1" ht="20.100000000000001" customHeight="1" x14ac:dyDescent="0.25">
      <c r="A5" s="56">
        <v>2</v>
      </c>
      <c r="B5" s="57" t="s">
        <v>95</v>
      </c>
      <c r="C5" s="58" t="s">
        <v>5</v>
      </c>
      <c r="D5" s="58" t="s">
        <v>215</v>
      </c>
    </row>
    <row r="6" spans="1:4" s="6" customFormat="1" ht="20.100000000000001" customHeight="1" x14ac:dyDescent="0.25">
      <c r="A6" s="56">
        <v>3</v>
      </c>
      <c r="B6" s="57" t="s">
        <v>95</v>
      </c>
      <c r="C6" s="58"/>
      <c r="D6" s="58" t="s">
        <v>231</v>
      </c>
    </row>
    <row r="7" spans="1:4" s="6" customFormat="1" ht="20.100000000000001" customHeight="1" x14ac:dyDescent="0.25">
      <c r="A7" s="56">
        <v>4</v>
      </c>
      <c r="B7" s="57" t="s">
        <v>96</v>
      </c>
      <c r="C7" s="58" t="s">
        <v>5</v>
      </c>
      <c r="D7" s="58" t="s">
        <v>232</v>
      </c>
    </row>
    <row r="8" spans="1:4" s="6" customFormat="1" ht="20.100000000000001" customHeight="1" x14ac:dyDescent="0.25">
      <c r="A8" s="56">
        <v>5</v>
      </c>
      <c r="B8" s="57" t="s">
        <v>64</v>
      </c>
      <c r="C8" s="58" t="s">
        <v>5</v>
      </c>
      <c r="D8" s="58" t="s">
        <v>34</v>
      </c>
    </row>
    <row r="9" spans="1:4" s="6" customFormat="1" ht="38.25" customHeight="1" x14ac:dyDescent="0.25">
      <c r="A9" s="56">
        <v>6</v>
      </c>
      <c r="B9" s="57" t="s">
        <v>295</v>
      </c>
      <c r="C9" s="58" t="s">
        <v>296</v>
      </c>
      <c r="D9" s="58">
        <v>32.76</v>
      </c>
    </row>
    <row r="10" spans="1:4" s="6" customFormat="1" ht="34.5" customHeight="1" x14ac:dyDescent="0.25">
      <c r="A10" s="56">
        <v>7</v>
      </c>
      <c r="B10" s="57" t="s">
        <v>297</v>
      </c>
      <c r="C10" s="58" t="s">
        <v>296</v>
      </c>
      <c r="D10" s="58">
        <v>27.86</v>
      </c>
    </row>
    <row r="11" spans="1:4" s="6" customFormat="1" ht="48.75" customHeight="1" x14ac:dyDescent="0.25">
      <c r="A11" s="56">
        <v>8</v>
      </c>
      <c r="B11" s="57" t="s">
        <v>98</v>
      </c>
      <c r="C11" s="58" t="s">
        <v>5</v>
      </c>
      <c r="D11" s="58" t="s">
        <v>234</v>
      </c>
    </row>
    <row r="12" spans="1:4" s="6" customFormat="1" ht="35.1" customHeight="1" x14ac:dyDescent="0.25">
      <c r="A12" s="56">
        <v>9</v>
      </c>
      <c r="B12" s="57" t="s">
        <v>99</v>
      </c>
      <c r="C12" s="58" t="s">
        <v>5</v>
      </c>
      <c r="D12" s="58" t="s">
        <v>298</v>
      </c>
    </row>
    <row r="13" spans="1:4" s="6" customFormat="1" ht="64.5" customHeight="1" x14ac:dyDescent="0.25">
      <c r="A13" s="56">
        <v>10</v>
      </c>
      <c r="B13" s="57" t="s">
        <v>100</v>
      </c>
      <c r="C13" s="58" t="s">
        <v>5</v>
      </c>
      <c r="D13" s="59" t="s">
        <v>299</v>
      </c>
    </row>
    <row r="14" spans="1:4" s="6" customFormat="1" ht="20.100000000000001" customHeight="1" x14ac:dyDescent="0.25">
      <c r="A14" s="56">
        <v>11</v>
      </c>
      <c r="B14" s="57" t="s">
        <v>101</v>
      </c>
      <c r="C14" s="58" t="s">
        <v>5</v>
      </c>
      <c r="D14" s="58" t="s">
        <v>300</v>
      </c>
    </row>
    <row r="15" spans="1:4" s="6" customFormat="1" ht="33" customHeight="1" x14ac:dyDescent="0.25">
      <c r="A15" s="56">
        <v>12</v>
      </c>
      <c r="B15" s="57" t="s">
        <v>236</v>
      </c>
      <c r="C15" s="58" t="s">
        <v>301</v>
      </c>
      <c r="D15" s="58">
        <v>4.4000000000000004</v>
      </c>
    </row>
    <row r="16" spans="1:4" s="6" customFormat="1" ht="33" customHeight="1" x14ac:dyDescent="0.25">
      <c r="A16" s="56">
        <v>13</v>
      </c>
      <c r="B16" s="57" t="s">
        <v>302</v>
      </c>
      <c r="C16" s="58" t="s">
        <v>301</v>
      </c>
      <c r="D16" s="58">
        <v>7.6</v>
      </c>
    </row>
    <row r="17" spans="1:4" s="6" customFormat="1" ht="33" customHeight="1" x14ac:dyDescent="0.25">
      <c r="A17" s="56">
        <v>14</v>
      </c>
      <c r="B17" s="57" t="s">
        <v>303</v>
      </c>
      <c r="C17" s="58" t="s">
        <v>304</v>
      </c>
      <c r="D17" s="58">
        <v>1.2E-2</v>
      </c>
    </row>
    <row r="18" spans="1:4" s="6" customFormat="1" ht="78.75" customHeight="1" x14ac:dyDescent="0.25">
      <c r="A18" s="56">
        <v>15</v>
      </c>
      <c r="B18" s="57" t="s">
        <v>102</v>
      </c>
      <c r="C18" s="58" t="s">
        <v>5</v>
      </c>
      <c r="D18" s="60" t="s">
        <v>305</v>
      </c>
    </row>
    <row r="19" spans="1:4" x14ac:dyDescent="0.25">
      <c r="A19" s="56">
        <v>16</v>
      </c>
      <c r="B19" s="57" t="s">
        <v>95</v>
      </c>
      <c r="C19" s="58" t="s">
        <v>5</v>
      </c>
      <c r="D19" s="61" t="s">
        <v>215</v>
      </c>
    </row>
    <row r="20" spans="1:4" x14ac:dyDescent="0.25">
      <c r="A20" s="56">
        <v>17</v>
      </c>
      <c r="B20" s="57" t="s">
        <v>95</v>
      </c>
      <c r="C20" s="58"/>
      <c r="D20" s="58" t="s">
        <v>231</v>
      </c>
    </row>
    <row r="21" spans="1:4" ht="20.25" customHeight="1" x14ac:dyDescent="0.25">
      <c r="A21" s="56">
        <v>18</v>
      </c>
      <c r="B21" s="57" t="s">
        <v>96</v>
      </c>
      <c r="C21" s="58" t="s">
        <v>5</v>
      </c>
      <c r="D21" s="58" t="s">
        <v>232</v>
      </c>
    </row>
    <row r="22" spans="1:4" x14ac:dyDescent="0.25">
      <c r="A22" s="56">
        <v>19</v>
      </c>
      <c r="B22" s="57" t="s">
        <v>64</v>
      </c>
      <c r="C22" s="58" t="s">
        <v>5</v>
      </c>
      <c r="D22" s="58" t="s">
        <v>34</v>
      </c>
    </row>
    <row r="23" spans="1:4" ht="31.5" x14ac:dyDescent="0.25">
      <c r="A23" s="56">
        <v>20</v>
      </c>
      <c r="B23" s="57" t="s">
        <v>233</v>
      </c>
      <c r="C23" s="58" t="s">
        <v>296</v>
      </c>
      <c r="D23" s="58">
        <v>32.76</v>
      </c>
    </row>
    <row r="24" spans="1:4" ht="31.5" x14ac:dyDescent="0.25">
      <c r="A24" s="56">
        <v>21</v>
      </c>
      <c r="B24" s="57" t="s">
        <v>306</v>
      </c>
      <c r="C24" s="58" t="s">
        <v>296</v>
      </c>
      <c r="D24" s="62">
        <v>27.86</v>
      </c>
    </row>
    <row r="25" spans="1:4" ht="31.5" x14ac:dyDescent="0.25">
      <c r="A25" s="56">
        <v>22</v>
      </c>
      <c r="B25" s="57" t="s">
        <v>98</v>
      </c>
      <c r="C25" s="58" t="s">
        <v>5</v>
      </c>
      <c r="D25" s="58" t="s">
        <v>234</v>
      </c>
    </row>
    <row r="26" spans="1:4" ht="31.5" x14ac:dyDescent="0.25">
      <c r="A26" s="56">
        <v>23</v>
      </c>
      <c r="B26" s="57" t="s">
        <v>99</v>
      </c>
      <c r="C26" s="58" t="s">
        <v>5</v>
      </c>
      <c r="D26" s="58" t="s">
        <v>235</v>
      </c>
    </row>
    <row r="27" spans="1:4" ht="47.25" x14ac:dyDescent="0.25">
      <c r="A27" s="56">
        <v>24</v>
      </c>
      <c r="B27" s="57" t="s">
        <v>100</v>
      </c>
      <c r="C27" s="58" t="s">
        <v>5</v>
      </c>
      <c r="D27" s="60" t="s">
        <v>299</v>
      </c>
    </row>
    <row r="28" spans="1:4" x14ac:dyDescent="0.25">
      <c r="A28" s="56">
        <v>25</v>
      </c>
      <c r="B28" s="57" t="s">
        <v>101</v>
      </c>
      <c r="C28" s="58" t="s">
        <v>5</v>
      </c>
      <c r="D28" s="58" t="s">
        <v>307</v>
      </c>
    </row>
    <row r="29" spans="1:4" ht="31.5" x14ac:dyDescent="0.25">
      <c r="A29" s="56">
        <v>26</v>
      </c>
      <c r="B29" s="57" t="s">
        <v>236</v>
      </c>
      <c r="C29" s="58" t="s">
        <v>301</v>
      </c>
      <c r="D29" s="58">
        <v>4.4000000000000004</v>
      </c>
    </row>
    <row r="30" spans="1:4" ht="47.25" x14ac:dyDescent="0.25">
      <c r="A30" s="56">
        <v>27</v>
      </c>
      <c r="B30" s="57" t="s">
        <v>302</v>
      </c>
      <c r="C30" s="58" t="s">
        <v>301</v>
      </c>
      <c r="D30" s="58">
        <v>7.6</v>
      </c>
    </row>
    <row r="31" spans="1:4" ht="47.25" x14ac:dyDescent="0.25">
      <c r="A31" s="56">
        <v>28</v>
      </c>
      <c r="B31" s="57" t="s">
        <v>303</v>
      </c>
      <c r="C31" s="58" t="s">
        <v>5</v>
      </c>
      <c r="D31" s="58">
        <v>1.2E-2</v>
      </c>
    </row>
    <row r="32" spans="1:4" ht="71.25" x14ac:dyDescent="0.25">
      <c r="A32" s="56">
        <v>29</v>
      </c>
      <c r="B32" s="57" t="s">
        <v>102</v>
      </c>
      <c r="C32" s="58" t="s">
        <v>5</v>
      </c>
      <c r="D32" s="60" t="s">
        <v>305</v>
      </c>
    </row>
    <row r="33" spans="1:4" x14ac:dyDescent="0.25">
      <c r="A33" s="56">
        <v>30</v>
      </c>
      <c r="B33" s="57" t="s">
        <v>95</v>
      </c>
      <c r="C33" s="58" t="s">
        <v>5</v>
      </c>
      <c r="D33" s="58" t="s">
        <v>237</v>
      </c>
    </row>
    <row r="34" spans="1:4" x14ac:dyDescent="0.25">
      <c r="A34" s="56">
        <v>31</v>
      </c>
      <c r="B34" s="57" t="s">
        <v>96</v>
      </c>
      <c r="C34" s="58" t="s">
        <v>5</v>
      </c>
      <c r="D34" s="58" t="s">
        <v>232</v>
      </c>
    </row>
    <row r="35" spans="1:4" x14ac:dyDescent="0.25">
      <c r="A35" s="56">
        <v>32</v>
      </c>
      <c r="B35" s="57" t="s">
        <v>64</v>
      </c>
      <c r="C35" s="58" t="s">
        <v>5</v>
      </c>
      <c r="D35" s="58" t="s">
        <v>34</v>
      </c>
    </row>
    <row r="36" spans="1:4" ht="31.5" x14ac:dyDescent="0.25">
      <c r="A36" s="56">
        <v>33</v>
      </c>
      <c r="B36" s="57" t="s">
        <v>97</v>
      </c>
      <c r="C36" s="58" t="s">
        <v>296</v>
      </c>
      <c r="D36" s="58">
        <v>173.03</v>
      </c>
    </row>
    <row r="37" spans="1:4" ht="31.5" x14ac:dyDescent="0.25">
      <c r="A37" s="56">
        <v>34</v>
      </c>
      <c r="B37" s="57" t="s">
        <v>98</v>
      </c>
      <c r="C37" s="58" t="s">
        <v>5</v>
      </c>
      <c r="D37" s="58" t="s">
        <v>308</v>
      </c>
    </row>
    <row r="38" spans="1:4" ht="31.5" x14ac:dyDescent="0.25">
      <c r="A38" s="56">
        <v>35</v>
      </c>
      <c r="B38" s="57" t="s">
        <v>99</v>
      </c>
      <c r="C38" s="58" t="s">
        <v>5</v>
      </c>
      <c r="D38" s="58" t="s">
        <v>309</v>
      </c>
    </row>
    <row r="39" spans="1:4" ht="47.25" x14ac:dyDescent="0.25">
      <c r="A39" s="56">
        <v>36</v>
      </c>
      <c r="B39" s="57" t="s">
        <v>100</v>
      </c>
      <c r="C39" s="58" t="s">
        <v>5</v>
      </c>
      <c r="D39" s="60" t="s">
        <v>310</v>
      </c>
    </row>
    <row r="40" spans="1:4" x14ac:dyDescent="0.25">
      <c r="A40" s="56">
        <v>37</v>
      </c>
      <c r="B40" s="57" t="s">
        <v>101</v>
      </c>
      <c r="C40" s="58" t="s">
        <v>5</v>
      </c>
      <c r="D40" s="58" t="s">
        <v>300</v>
      </c>
    </row>
    <row r="41" spans="1:4" ht="31.5" x14ac:dyDescent="0.25">
      <c r="A41" s="56">
        <v>38</v>
      </c>
      <c r="B41" s="57" t="s">
        <v>179</v>
      </c>
      <c r="C41" s="58" t="s">
        <v>301</v>
      </c>
      <c r="D41" s="58">
        <v>3.2</v>
      </c>
    </row>
    <row r="42" spans="1:4" ht="47.25" x14ac:dyDescent="0.25">
      <c r="A42" s="56">
        <v>39</v>
      </c>
      <c r="B42" s="57" t="s">
        <v>311</v>
      </c>
      <c r="C42" s="58" t="s">
        <v>312</v>
      </c>
      <c r="D42" s="58">
        <v>1.2E-2</v>
      </c>
    </row>
    <row r="43" spans="1:4" ht="94.5" x14ac:dyDescent="0.25">
      <c r="A43" s="56">
        <v>40</v>
      </c>
      <c r="B43" s="57" t="s">
        <v>102</v>
      </c>
      <c r="C43" s="58" t="s">
        <v>5</v>
      </c>
      <c r="D43" s="63" t="s">
        <v>305</v>
      </c>
    </row>
    <row r="44" spans="1:4" x14ac:dyDescent="0.25">
      <c r="A44" s="56">
        <v>41</v>
      </c>
      <c r="B44" s="57" t="s">
        <v>95</v>
      </c>
      <c r="C44" s="58" t="s">
        <v>5</v>
      </c>
      <c r="D44" s="58" t="s">
        <v>237</v>
      </c>
    </row>
    <row r="45" spans="1:4" x14ac:dyDescent="0.25">
      <c r="A45" s="56">
        <v>42</v>
      </c>
      <c r="B45" s="57" t="s">
        <v>96</v>
      </c>
      <c r="C45" s="58" t="s">
        <v>5</v>
      </c>
      <c r="D45" s="58" t="s">
        <v>232</v>
      </c>
    </row>
    <row r="46" spans="1:4" x14ac:dyDescent="0.25">
      <c r="A46" s="56">
        <v>43</v>
      </c>
      <c r="B46" s="57" t="s">
        <v>64</v>
      </c>
      <c r="C46" s="58" t="s">
        <v>5</v>
      </c>
      <c r="D46" s="58" t="s">
        <v>34</v>
      </c>
    </row>
    <row r="47" spans="1:4" x14ac:dyDescent="0.25">
      <c r="A47" s="56">
        <v>44</v>
      </c>
      <c r="B47" s="57" t="s">
        <v>97</v>
      </c>
      <c r="C47" s="58" t="s">
        <v>313</v>
      </c>
      <c r="D47" s="58">
        <v>177.91</v>
      </c>
    </row>
    <row r="48" spans="1:4" ht="31.5" x14ac:dyDescent="0.25">
      <c r="A48" s="56">
        <v>45</v>
      </c>
      <c r="B48" s="57" t="s">
        <v>98</v>
      </c>
      <c r="C48" s="58" t="s">
        <v>5</v>
      </c>
      <c r="D48" s="58" t="s">
        <v>308</v>
      </c>
    </row>
    <row r="49" spans="1:4" ht="31.5" x14ac:dyDescent="0.25">
      <c r="A49" s="56">
        <v>46</v>
      </c>
      <c r="B49" s="57" t="s">
        <v>99</v>
      </c>
      <c r="C49" s="58" t="s">
        <v>5</v>
      </c>
      <c r="D49" s="58" t="s">
        <v>309</v>
      </c>
    </row>
    <row r="50" spans="1:4" ht="47.25" x14ac:dyDescent="0.25">
      <c r="A50" s="56">
        <v>47</v>
      </c>
      <c r="B50" s="57" t="s">
        <v>100</v>
      </c>
      <c r="C50" s="58" t="s">
        <v>5</v>
      </c>
      <c r="D50" s="60" t="s">
        <v>314</v>
      </c>
    </row>
    <row r="51" spans="1:4" x14ac:dyDescent="0.25">
      <c r="A51" s="56">
        <v>48</v>
      </c>
      <c r="B51" s="57" t="s">
        <v>101</v>
      </c>
      <c r="C51" s="58" t="s">
        <v>5</v>
      </c>
      <c r="D51" s="58" t="s">
        <v>307</v>
      </c>
    </row>
    <row r="52" spans="1:4" ht="31.5" x14ac:dyDescent="0.25">
      <c r="A52" s="56">
        <v>49</v>
      </c>
      <c r="B52" s="57" t="s">
        <v>179</v>
      </c>
      <c r="C52" s="58" t="s">
        <v>315</v>
      </c>
      <c r="D52" s="58">
        <v>3.2</v>
      </c>
    </row>
    <row r="53" spans="1:4" ht="47.25" x14ac:dyDescent="0.25">
      <c r="A53" s="56">
        <v>50</v>
      </c>
      <c r="B53" s="57" t="s">
        <v>180</v>
      </c>
      <c r="C53" s="58" t="s">
        <v>312</v>
      </c>
      <c r="D53" s="58">
        <v>1.2E-2</v>
      </c>
    </row>
    <row r="54" spans="1:4" ht="94.5" x14ac:dyDescent="0.25">
      <c r="A54" s="56">
        <v>51</v>
      </c>
      <c r="B54" s="57" t="s">
        <v>102</v>
      </c>
      <c r="C54" s="58" t="s">
        <v>5</v>
      </c>
      <c r="D54" s="63" t="s">
        <v>316</v>
      </c>
    </row>
    <row r="55" spans="1:4" x14ac:dyDescent="0.25">
      <c r="A55" s="56">
        <v>52</v>
      </c>
      <c r="B55" s="57" t="s">
        <v>95</v>
      </c>
      <c r="C55" s="58" t="s">
        <v>5</v>
      </c>
      <c r="D55" s="58" t="s">
        <v>222</v>
      </c>
    </row>
    <row r="56" spans="1:4" x14ac:dyDescent="0.25">
      <c r="A56" s="56">
        <v>53</v>
      </c>
      <c r="B56" s="57" t="s">
        <v>96</v>
      </c>
      <c r="C56" s="58" t="s">
        <v>5</v>
      </c>
      <c r="D56" s="58" t="s">
        <v>232</v>
      </c>
    </row>
    <row r="57" spans="1:4" x14ac:dyDescent="0.25">
      <c r="A57" s="56">
        <v>54</v>
      </c>
      <c r="B57" s="57" t="s">
        <v>64</v>
      </c>
      <c r="C57" s="58" t="s">
        <v>5</v>
      </c>
      <c r="D57" s="58" t="s">
        <v>317</v>
      </c>
    </row>
    <row r="58" spans="1:4" x14ac:dyDescent="0.25">
      <c r="A58" s="56">
        <v>55</v>
      </c>
      <c r="B58" s="57" t="s">
        <v>97</v>
      </c>
      <c r="C58" s="58" t="s">
        <v>318</v>
      </c>
      <c r="D58" s="58">
        <v>2299.5500000000002</v>
      </c>
    </row>
    <row r="59" spans="1:4" x14ac:dyDescent="0.25">
      <c r="A59" s="56">
        <v>55.1</v>
      </c>
      <c r="B59" s="57" t="s">
        <v>97</v>
      </c>
      <c r="C59" s="58" t="s">
        <v>319</v>
      </c>
      <c r="D59" s="58">
        <v>34.49</v>
      </c>
    </row>
    <row r="60" spans="1:4" ht="31.5" x14ac:dyDescent="0.25">
      <c r="A60" s="56">
        <v>56</v>
      </c>
      <c r="B60" s="57" t="s">
        <v>98</v>
      </c>
      <c r="C60" s="58" t="s">
        <v>5</v>
      </c>
      <c r="D60" s="58" t="s">
        <v>308</v>
      </c>
    </row>
    <row r="61" spans="1:4" ht="31.5" x14ac:dyDescent="0.25">
      <c r="A61" s="56">
        <v>57</v>
      </c>
      <c r="B61" s="57" t="s">
        <v>99</v>
      </c>
      <c r="C61" s="58" t="s">
        <v>5</v>
      </c>
      <c r="D61" s="58" t="s">
        <v>309</v>
      </c>
    </row>
    <row r="62" spans="1:4" ht="47.25" x14ac:dyDescent="0.25">
      <c r="A62" s="56">
        <v>58</v>
      </c>
      <c r="B62" s="57" t="s">
        <v>100</v>
      </c>
      <c r="C62" s="58" t="s">
        <v>5</v>
      </c>
      <c r="D62" s="58" t="s">
        <v>320</v>
      </c>
    </row>
    <row r="63" spans="1:4" x14ac:dyDescent="0.25">
      <c r="A63" s="56">
        <v>59</v>
      </c>
      <c r="B63" s="57" t="s">
        <v>101</v>
      </c>
      <c r="C63" s="58" t="s">
        <v>5</v>
      </c>
      <c r="D63" s="58" t="s">
        <v>300</v>
      </c>
    </row>
    <row r="64" spans="1:4" ht="31.5" x14ac:dyDescent="0.25">
      <c r="A64" s="56">
        <v>60</v>
      </c>
      <c r="B64" s="57" t="s">
        <v>179</v>
      </c>
      <c r="C64" s="58" t="s">
        <v>321</v>
      </c>
      <c r="D64" s="58">
        <v>1.4999999999999999E-2</v>
      </c>
    </row>
    <row r="65" spans="1:4" ht="31.5" x14ac:dyDescent="0.25">
      <c r="A65" s="56">
        <v>61</v>
      </c>
      <c r="B65" s="57" t="s">
        <v>311</v>
      </c>
      <c r="C65" s="58" t="s">
        <v>5</v>
      </c>
      <c r="D65" s="58" t="s">
        <v>204</v>
      </c>
    </row>
    <row r="66" spans="1:4" ht="63" x14ac:dyDescent="0.25">
      <c r="A66" s="56">
        <v>62</v>
      </c>
      <c r="B66" s="57" t="s">
        <v>102</v>
      </c>
      <c r="C66" s="58" t="s">
        <v>5</v>
      </c>
      <c r="D66" s="58" t="s">
        <v>322</v>
      </c>
    </row>
    <row r="67" spans="1:4" x14ac:dyDescent="0.25">
      <c r="A67" s="56">
        <v>63</v>
      </c>
      <c r="B67" s="57" t="s">
        <v>95</v>
      </c>
      <c r="C67" s="58" t="s">
        <v>5</v>
      </c>
      <c r="D67" s="58" t="s">
        <v>222</v>
      </c>
    </row>
    <row r="68" spans="1:4" x14ac:dyDescent="0.25">
      <c r="A68" s="56">
        <v>64</v>
      </c>
      <c r="B68" s="57" t="s">
        <v>96</v>
      </c>
      <c r="C68" s="58" t="s">
        <v>5</v>
      </c>
      <c r="D68" s="58" t="s">
        <v>232</v>
      </c>
    </row>
    <row r="69" spans="1:4" x14ac:dyDescent="0.25">
      <c r="A69" s="56">
        <v>65</v>
      </c>
      <c r="B69" s="57" t="s">
        <v>64</v>
      </c>
      <c r="C69" s="58" t="s">
        <v>5</v>
      </c>
      <c r="D69" s="58" t="s">
        <v>265</v>
      </c>
    </row>
    <row r="70" spans="1:4" x14ac:dyDescent="0.25">
      <c r="A70" s="56">
        <v>66</v>
      </c>
      <c r="B70" s="57" t="s">
        <v>97</v>
      </c>
      <c r="C70" s="58" t="s">
        <v>318</v>
      </c>
      <c r="D70" s="58">
        <v>2379.59</v>
      </c>
    </row>
    <row r="71" spans="1:4" x14ac:dyDescent="0.25">
      <c r="A71" s="56">
        <v>66.099999999999994</v>
      </c>
      <c r="B71" s="57" t="s">
        <v>97</v>
      </c>
      <c r="C71" s="58" t="s">
        <v>319</v>
      </c>
      <c r="D71" s="58">
        <v>35.69</v>
      </c>
    </row>
    <row r="72" spans="1:4" ht="31.5" x14ac:dyDescent="0.25">
      <c r="A72" s="56">
        <v>67</v>
      </c>
      <c r="B72" s="57" t="s">
        <v>98</v>
      </c>
      <c r="C72" s="58" t="s">
        <v>5</v>
      </c>
      <c r="D72" s="58" t="s">
        <v>308</v>
      </c>
    </row>
    <row r="73" spans="1:4" ht="31.5" x14ac:dyDescent="0.25">
      <c r="A73" s="56">
        <v>68</v>
      </c>
      <c r="B73" s="57" t="s">
        <v>99</v>
      </c>
      <c r="C73" s="58" t="s">
        <v>5</v>
      </c>
      <c r="D73" s="58" t="s">
        <v>309</v>
      </c>
    </row>
    <row r="74" spans="1:4" ht="47.25" x14ac:dyDescent="0.25">
      <c r="A74" s="56">
        <v>69</v>
      </c>
      <c r="B74" s="57" t="s">
        <v>100</v>
      </c>
      <c r="C74" s="58" t="s">
        <v>5</v>
      </c>
      <c r="D74" s="58" t="s">
        <v>320</v>
      </c>
    </row>
    <row r="75" spans="1:4" x14ac:dyDescent="0.25">
      <c r="A75" s="56">
        <v>70</v>
      </c>
      <c r="B75" s="57" t="s">
        <v>101</v>
      </c>
      <c r="C75" s="58" t="s">
        <v>5</v>
      </c>
      <c r="D75" s="58" t="s">
        <v>307</v>
      </c>
    </row>
    <row r="76" spans="1:4" ht="31.5" x14ac:dyDescent="0.25">
      <c r="A76" s="56">
        <v>71</v>
      </c>
      <c r="B76" s="57" t="s">
        <v>179</v>
      </c>
      <c r="C76" s="58" t="s">
        <v>321</v>
      </c>
      <c r="D76" s="64">
        <v>1.4999999999999999E-2</v>
      </c>
    </row>
    <row r="77" spans="1:4" ht="31.5" x14ac:dyDescent="0.25">
      <c r="A77" s="56">
        <v>72</v>
      </c>
      <c r="B77" s="57" t="s">
        <v>180</v>
      </c>
      <c r="C77" s="58" t="s">
        <v>5</v>
      </c>
      <c r="D77" s="58" t="s">
        <v>204</v>
      </c>
    </row>
    <row r="78" spans="1:4" ht="63" x14ac:dyDescent="0.25">
      <c r="A78" s="56">
        <v>73</v>
      </c>
      <c r="B78" s="57" t="s">
        <v>102</v>
      </c>
      <c r="C78" s="58" t="s">
        <v>5</v>
      </c>
      <c r="D78" s="58" t="s">
        <v>322</v>
      </c>
    </row>
    <row r="79" spans="1:4" x14ac:dyDescent="0.25">
      <c r="A79" s="56">
        <v>74</v>
      </c>
      <c r="B79" s="57" t="s">
        <v>95</v>
      </c>
      <c r="C79" s="58" t="s">
        <v>5</v>
      </c>
      <c r="D79" s="58" t="s">
        <v>223</v>
      </c>
    </row>
    <row r="80" spans="1:4" x14ac:dyDescent="0.25">
      <c r="A80" s="56">
        <v>75</v>
      </c>
      <c r="B80" s="57" t="s">
        <v>96</v>
      </c>
      <c r="C80" s="58" t="s">
        <v>5</v>
      </c>
      <c r="D80" s="58" t="s">
        <v>238</v>
      </c>
    </row>
    <row r="81" spans="1:4" x14ac:dyDescent="0.25">
      <c r="A81" s="56">
        <v>76</v>
      </c>
      <c r="B81" s="57" t="s">
        <v>64</v>
      </c>
      <c r="C81" s="58" t="s">
        <v>5</v>
      </c>
      <c r="D81" s="58" t="s">
        <v>292</v>
      </c>
    </row>
    <row r="82" spans="1:4" x14ac:dyDescent="0.25">
      <c r="A82" s="56">
        <v>77</v>
      </c>
      <c r="B82" s="57" t="s">
        <v>97</v>
      </c>
      <c r="C82" s="58" t="s">
        <v>323</v>
      </c>
      <c r="D82" s="58">
        <v>4.8099999999999996</v>
      </c>
    </row>
    <row r="83" spans="1:4" ht="31.5" x14ac:dyDescent="0.25">
      <c r="A83" s="56">
        <v>78</v>
      </c>
      <c r="B83" s="57" t="s">
        <v>98</v>
      </c>
      <c r="C83" s="58" t="s">
        <v>5</v>
      </c>
      <c r="D83" s="58" t="s">
        <v>324</v>
      </c>
    </row>
    <row r="84" spans="1:4" ht="31.5" x14ac:dyDescent="0.25">
      <c r="A84" s="56">
        <v>79</v>
      </c>
      <c r="B84" s="57" t="s">
        <v>99</v>
      </c>
      <c r="C84" s="58" t="s">
        <v>5</v>
      </c>
      <c r="D84" s="58" t="s">
        <v>325</v>
      </c>
    </row>
    <row r="85" spans="1:4" ht="47.25" x14ac:dyDescent="0.25">
      <c r="A85" s="56">
        <v>80</v>
      </c>
      <c r="B85" s="57" t="s">
        <v>100</v>
      </c>
      <c r="C85" s="58" t="s">
        <v>5</v>
      </c>
      <c r="D85" s="58" t="s">
        <v>326</v>
      </c>
    </row>
    <row r="86" spans="1:4" x14ac:dyDescent="0.25">
      <c r="A86" s="56">
        <v>81</v>
      </c>
      <c r="B86" s="57" t="s">
        <v>101</v>
      </c>
      <c r="C86" s="58" t="s">
        <v>5</v>
      </c>
      <c r="D86" s="58" t="s">
        <v>300</v>
      </c>
    </row>
    <row r="87" spans="1:4" ht="31.5" x14ac:dyDescent="0.25">
      <c r="A87" s="56">
        <v>82</v>
      </c>
      <c r="B87" s="57" t="s">
        <v>179</v>
      </c>
      <c r="C87" s="58"/>
      <c r="D87" s="58" t="s">
        <v>240</v>
      </c>
    </row>
    <row r="88" spans="1:4" ht="31.5" x14ac:dyDescent="0.25">
      <c r="A88" s="56">
        <v>83</v>
      </c>
      <c r="B88" s="57" t="s">
        <v>180</v>
      </c>
      <c r="C88" s="58" t="s">
        <v>327</v>
      </c>
      <c r="D88" s="58">
        <v>2.88</v>
      </c>
    </row>
    <row r="89" spans="1:4" ht="94.5" x14ac:dyDescent="0.25">
      <c r="A89" s="56">
        <v>84</v>
      </c>
      <c r="B89" s="57" t="s">
        <v>102</v>
      </c>
      <c r="C89" s="58" t="s">
        <v>5</v>
      </c>
      <c r="D89" s="63" t="s">
        <v>316</v>
      </c>
    </row>
    <row r="90" spans="1:4" x14ac:dyDescent="0.25">
      <c r="A90" s="56">
        <v>85</v>
      </c>
      <c r="B90" s="57" t="s">
        <v>95</v>
      </c>
      <c r="C90" s="58" t="s">
        <v>5</v>
      </c>
      <c r="D90" s="58" t="s">
        <v>223</v>
      </c>
    </row>
    <row r="91" spans="1:4" x14ac:dyDescent="0.25">
      <c r="A91" s="56">
        <v>86</v>
      </c>
      <c r="B91" s="57" t="s">
        <v>96</v>
      </c>
      <c r="C91" s="58" t="s">
        <v>5</v>
      </c>
      <c r="D91" s="58" t="s">
        <v>238</v>
      </c>
    </row>
    <row r="92" spans="1:4" x14ac:dyDescent="0.25">
      <c r="A92" s="56">
        <v>87</v>
      </c>
      <c r="B92" s="57" t="s">
        <v>64</v>
      </c>
      <c r="C92" s="58" t="s">
        <v>5</v>
      </c>
      <c r="D92" s="58" t="s">
        <v>292</v>
      </c>
    </row>
    <row r="93" spans="1:4" x14ac:dyDescent="0.25">
      <c r="A93" s="56">
        <v>88</v>
      </c>
      <c r="B93" s="57" t="s">
        <v>97</v>
      </c>
      <c r="C93" s="58" t="s">
        <v>323</v>
      </c>
      <c r="D93" s="58">
        <v>5.04</v>
      </c>
    </row>
    <row r="94" spans="1:4" ht="31.5" x14ac:dyDescent="0.25">
      <c r="A94" s="56">
        <v>89</v>
      </c>
      <c r="B94" s="57" t="s">
        <v>98</v>
      </c>
      <c r="C94" s="58" t="s">
        <v>5</v>
      </c>
      <c r="D94" s="58" t="s">
        <v>239</v>
      </c>
    </row>
    <row r="95" spans="1:4" ht="31.5" x14ac:dyDescent="0.25">
      <c r="A95" s="56">
        <v>90</v>
      </c>
      <c r="B95" s="57" t="s">
        <v>99</v>
      </c>
      <c r="C95" s="58" t="s">
        <v>5</v>
      </c>
      <c r="D95" s="58" t="s">
        <v>325</v>
      </c>
    </row>
    <row r="96" spans="1:4" ht="47.25" x14ac:dyDescent="0.25">
      <c r="A96" s="56">
        <v>91</v>
      </c>
      <c r="B96" s="57" t="s">
        <v>100</v>
      </c>
      <c r="C96" s="58" t="s">
        <v>5</v>
      </c>
      <c r="D96" s="58" t="s">
        <v>326</v>
      </c>
    </row>
    <row r="97" spans="1:4" x14ac:dyDescent="0.25">
      <c r="A97" s="56">
        <v>92</v>
      </c>
      <c r="B97" s="57" t="s">
        <v>101</v>
      </c>
      <c r="C97" s="58" t="s">
        <v>5</v>
      </c>
      <c r="D97" s="58" t="s">
        <v>307</v>
      </c>
    </row>
    <row r="98" spans="1:4" ht="31.5" x14ac:dyDescent="0.25">
      <c r="A98" s="56">
        <v>93</v>
      </c>
      <c r="B98" s="57" t="s">
        <v>179</v>
      </c>
      <c r="C98" s="58"/>
      <c r="D98" s="58" t="s">
        <v>240</v>
      </c>
    </row>
    <row r="99" spans="1:4" ht="31.5" x14ac:dyDescent="0.25">
      <c r="A99" s="56">
        <v>94</v>
      </c>
      <c r="B99" s="57" t="s">
        <v>180</v>
      </c>
      <c r="C99" s="58" t="s">
        <v>327</v>
      </c>
      <c r="D99" s="58">
        <v>2.88</v>
      </c>
    </row>
    <row r="100" spans="1:4" ht="94.5" x14ac:dyDescent="0.25">
      <c r="A100" s="56">
        <v>95</v>
      </c>
      <c r="B100" s="57" t="s">
        <v>102</v>
      </c>
      <c r="C100" s="58" t="s">
        <v>5</v>
      </c>
      <c r="D100" s="63" t="s">
        <v>316</v>
      </c>
    </row>
  </sheetData>
  <mergeCells count="1">
    <mergeCell ref="A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96" t="s">
        <v>108</v>
      </c>
      <c r="B1" s="96"/>
      <c r="C1" s="96"/>
      <c r="D1" s="96"/>
    </row>
    <row r="2" spans="1:4" x14ac:dyDescent="0.25">
      <c r="B2" s="23" t="s">
        <v>267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181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182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183</v>
      </c>
      <c r="C7" s="5" t="s">
        <v>7</v>
      </c>
      <c r="D7" s="5"/>
    </row>
    <row r="8" spans="1:4" s="6" customFormat="1" ht="51" customHeight="1" x14ac:dyDescent="0.25">
      <c r="A8" s="89" t="s">
        <v>184</v>
      </c>
      <c r="B8" s="89"/>
      <c r="C8" s="89"/>
      <c r="D8" s="89"/>
    </row>
    <row r="9" spans="1:4" s="6" customFormat="1" ht="20.100000000000001" customHeight="1" x14ac:dyDescent="0.25">
      <c r="A9" s="4" t="s">
        <v>12</v>
      </c>
      <c r="B9" s="7" t="s">
        <v>185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186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104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105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106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107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90" t="s">
        <v>113</v>
      </c>
      <c r="B1" s="90"/>
      <c r="C1" s="90"/>
      <c r="D1" s="90"/>
    </row>
    <row r="2" spans="1:4" x14ac:dyDescent="0.25">
      <c r="B2" s="23" t="s">
        <v>267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89" t="s">
        <v>109</v>
      </c>
      <c r="B5" s="89"/>
      <c r="C5" s="89"/>
      <c r="D5" s="89"/>
    </row>
    <row r="6" spans="1:4" ht="20.100000000000001" customHeight="1" x14ac:dyDescent="0.25">
      <c r="A6" s="4" t="s">
        <v>9</v>
      </c>
      <c r="B6" s="3" t="s">
        <v>110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111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112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90" t="s">
        <v>116</v>
      </c>
      <c r="B1" s="90"/>
      <c r="C1" s="90"/>
      <c r="D1" s="90"/>
    </row>
    <row r="2" spans="1:4" x14ac:dyDescent="0.25">
      <c r="B2" s="23" t="s">
        <v>267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114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115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opLeftCell="A13" workbookViewId="0">
      <selection activeCell="D22" sqref="D22"/>
    </sheetView>
  </sheetViews>
  <sheetFormatPr defaultRowHeight="15.75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14" style="1" bestFit="1" customWidth="1"/>
    <col min="5" max="6" width="5.5703125" style="24" bestFit="1" customWidth="1"/>
    <col min="7" max="7" width="10.140625" style="24" bestFit="1" customWidth="1"/>
    <col min="8" max="8" width="11.28515625" style="24" bestFit="1" customWidth="1"/>
    <col min="9" max="16384" width="9.140625" style="1"/>
  </cols>
  <sheetData>
    <row r="1" spans="1:8" ht="36.75" customHeight="1" x14ac:dyDescent="0.25">
      <c r="A1" s="104" t="s">
        <v>187</v>
      </c>
      <c r="B1" s="104"/>
      <c r="C1" s="104"/>
      <c r="D1" s="104"/>
      <c r="E1" s="52"/>
      <c r="F1" s="52"/>
      <c r="G1" s="52"/>
      <c r="H1" s="52"/>
    </row>
    <row r="2" spans="1:8" x14ac:dyDescent="0.25">
      <c r="A2" s="22"/>
      <c r="B2" s="23" t="s">
        <v>267</v>
      </c>
      <c r="C2" s="22"/>
      <c r="D2" s="22"/>
      <c r="E2" s="52"/>
      <c r="F2" s="52"/>
      <c r="G2" s="52"/>
      <c r="H2" s="52"/>
    </row>
    <row r="3" spans="1:8" ht="35.25" customHeight="1" x14ac:dyDescent="0.25">
      <c r="A3" s="41" t="s">
        <v>0</v>
      </c>
      <c r="B3" s="42" t="s">
        <v>1</v>
      </c>
      <c r="C3" s="43" t="s">
        <v>2</v>
      </c>
      <c r="D3" s="44" t="s">
        <v>3</v>
      </c>
      <c r="E3" s="45"/>
    </row>
    <row r="4" spans="1:8" s="6" customFormat="1" ht="20.100000000000001" customHeight="1" x14ac:dyDescent="0.25">
      <c r="A4" s="41">
        <v>1</v>
      </c>
      <c r="B4" s="42" t="s">
        <v>4</v>
      </c>
      <c r="C4" s="41" t="s">
        <v>5</v>
      </c>
      <c r="D4" s="46" t="s">
        <v>278</v>
      </c>
      <c r="E4" s="45"/>
      <c r="F4" s="24"/>
      <c r="G4" s="24"/>
      <c r="H4" s="24"/>
    </row>
    <row r="5" spans="1:8" s="6" customFormat="1" ht="20.100000000000001" customHeight="1" x14ac:dyDescent="0.25">
      <c r="A5" s="41">
        <v>2</v>
      </c>
      <c r="B5" s="42" t="s">
        <v>117</v>
      </c>
      <c r="C5" s="41" t="s">
        <v>5</v>
      </c>
      <c r="D5" s="46">
        <v>42736</v>
      </c>
      <c r="E5" s="45"/>
      <c r="F5" s="24"/>
      <c r="G5" s="24"/>
      <c r="H5" s="24"/>
    </row>
    <row r="6" spans="1:8" s="6" customFormat="1" ht="20.100000000000001" customHeight="1" x14ac:dyDescent="0.25">
      <c r="A6" s="41">
        <v>3</v>
      </c>
      <c r="B6" s="42" t="s">
        <v>118</v>
      </c>
      <c r="C6" s="41" t="s">
        <v>5</v>
      </c>
      <c r="D6" s="46">
        <v>43100</v>
      </c>
      <c r="E6" s="45"/>
      <c r="F6" s="24"/>
      <c r="G6" s="24"/>
      <c r="H6" s="24"/>
    </row>
    <row r="7" spans="1:8" s="6" customFormat="1" ht="30" customHeight="1" x14ac:dyDescent="0.25">
      <c r="A7" s="41">
        <v>4</v>
      </c>
      <c r="B7" s="97" t="s">
        <v>188</v>
      </c>
      <c r="C7" s="98"/>
      <c r="D7" s="102"/>
      <c r="E7" s="45"/>
      <c r="F7" s="24"/>
      <c r="G7" s="24"/>
      <c r="H7" s="24"/>
    </row>
    <row r="8" spans="1:8" s="6" customFormat="1" ht="30" customHeight="1" x14ac:dyDescent="0.25">
      <c r="A8" s="41">
        <v>5</v>
      </c>
      <c r="B8" s="42" t="s">
        <v>119</v>
      </c>
      <c r="C8" s="41" t="s">
        <v>18</v>
      </c>
      <c r="D8" s="47">
        <v>0</v>
      </c>
      <c r="E8" s="45"/>
      <c r="F8" s="24"/>
      <c r="G8" s="24"/>
      <c r="H8" s="24"/>
    </row>
    <row r="9" spans="1:8" s="6" customFormat="1" ht="20.100000000000001" customHeight="1" x14ac:dyDescent="0.25">
      <c r="A9" s="41">
        <v>6</v>
      </c>
      <c r="B9" s="48" t="s">
        <v>129</v>
      </c>
      <c r="C9" s="41" t="s">
        <v>18</v>
      </c>
      <c r="D9" s="47">
        <v>0</v>
      </c>
      <c r="E9" s="45"/>
      <c r="F9" s="24"/>
      <c r="G9" s="24"/>
      <c r="H9" s="24"/>
    </row>
    <row r="10" spans="1:8" s="6" customFormat="1" ht="20.100000000000001" customHeight="1" x14ac:dyDescent="0.25">
      <c r="A10" s="41">
        <v>7</v>
      </c>
      <c r="B10" s="48" t="s">
        <v>130</v>
      </c>
      <c r="C10" s="41" t="s">
        <v>18</v>
      </c>
      <c r="D10" s="47">
        <v>0</v>
      </c>
      <c r="E10" s="45"/>
      <c r="F10" s="24"/>
      <c r="G10" s="24"/>
      <c r="H10" s="24"/>
    </row>
    <row r="11" spans="1:8" s="6" customFormat="1" ht="47.25" x14ac:dyDescent="0.25">
      <c r="A11" s="41">
        <v>8</v>
      </c>
      <c r="B11" s="49" t="s">
        <v>279</v>
      </c>
      <c r="C11" s="41" t="s">
        <v>18</v>
      </c>
      <c r="D11" s="44">
        <v>3094733.3</v>
      </c>
      <c r="E11" s="45"/>
      <c r="F11" s="24"/>
      <c r="G11" s="24"/>
      <c r="H11" s="24"/>
    </row>
    <row r="12" spans="1:8" s="6" customFormat="1" x14ac:dyDescent="0.25">
      <c r="A12" s="41">
        <v>9</v>
      </c>
      <c r="B12" s="50" t="s">
        <v>280</v>
      </c>
      <c r="C12" s="41" t="s">
        <v>18</v>
      </c>
      <c r="D12" s="47">
        <f>D11-D13-D14</f>
        <v>2062007.1272</v>
      </c>
      <c r="E12" s="45"/>
      <c r="F12" s="24"/>
      <c r="G12" s="24"/>
      <c r="H12" s="24"/>
    </row>
    <row r="13" spans="1:8" s="6" customFormat="1" x14ac:dyDescent="0.25">
      <c r="A13" s="41">
        <v>10</v>
      </c>
      <c r="B13" s="48" t="s">
        <v>262</v>
      </c>
      <c r="C13" s="41" t="s">
        <v>18</v>
      </c>
      <c r="D13" s="47">
        <v>607637.03159999999</v>
      </c>
      <c r="E13" s="45"/>
      <c r="F13" s="24"/>
      <c r="G13" s="24"/>
      <c r="H13" s="24"/>
    </row>
    <row r="14" spans="1:8" s="6" customFormat="1" x14ac:dyDescent="0.25">
      <c r="A14" s="41">
        <v>11</v>
      </c>
      <c r="B14" s="48" t="s">
        <v>263</v>
      </c>
      <c r="C14" s="41" t="s">
        <v>18</v>
      </c>
      <c r="D14" s="47">
        <v>425089.14120000001</v>
      </c>
      <c r="E14" s="45"/>
      <c r="F14" s="24"/>
      <c r="G14" s="24"/>
      <c r="H14" s="24"/>
    </row>
    <row r="15" spans="1:8" s="6" customFormat="1" x14ac:dyDescent="0.25">
      <c r="A15" s="41">
        <v>12</v>
      </c>
      <c r="B15" s="42" t="s">
        <v>120</v>
      </c>
      <c r="C15" s="41" t="s">
        <v>18</v>
      </c>
      <c r="D15" s="44">
        <f>SUM(D16:D20)</f>
        <v>2564509.7799999998</v>
      </c>
      <c r="E15" s="45"/>
      <c r="F15" s="24"/>
      <c r="G15" s="24"/>
      <c r="H15" s="24"/>
    </row>
    <row r="16" spans="1:8" s="6" customFormat="1" x14ac:dyDescent="0.25">
      <c r="A16" s="41">
        <v>13</v>
      </c>
      <c r="B16" s="48" t="s">
        <v>189</v>
      </c>
      <c r="C16" s="41" t="s">
        <v>18</v>
      </c>
      <c r="D16" s="47">
        <v>2564509.7799999998</v>
      </c>
      <c r="E16" s="45"/>
      <c r="F16" s="24"/>
      <c r="G16" s="24"/>
      <c r="H16" s="24"/>
    </row>
    <row r="17" spans="1:8" s="6" customFormat="1" x14ac:dyDescent="0.25">
      <c r="A17" s="41">
        <v>14</v>
      </c>
      <c r="B17" s="48" t="s">
        <v>190</v>
      </c>
      <c r="C17" s="41" t="s">
        <v>18</v>
      </c>
      <c r="D17" s="47">
        <v>0</v>
      </c>
      <c r="E17" s="45"/>
      <c r="F17" s="24"/>
      <c r="G17" s="24"/>
      <c r="H17" s="24"/>
    </row>
    <row r="18" spans="1:8" s="6" customFormat="1" x14ac:dyDescent="0.25">
      <c r="A18" s="41">
        <v>15</v>
      </c>
      <c r="B18" s="48" t="s">
        <v>131</v>
      </c>
      <c r="C18" s="41" t="s">
        <v>18</v>
      </c>
      <c r="D18" s="47">
        <v>0</v>
      </c>
      <c r="E18" s="45"/>
      <c r="F18" s="24"/>
      <c r="G18" s="24"/>
      <c r="H18" s="24"/>
    </row>
    <row r="19" spans="1:8" s="6" customFormat="1" ht="31.5" x14ac:dyDescent="0.25">
      <c r="A19" s="41">
        <v>16</v>
      </c>
      <c r="B19" s="48" t="s">
        <v>132</v>
      </c>
      <c r="C19" s="41" t="s">
        <v>18</v>
      </c>
      <c r="D19" s="47">
        <v>0</v>
      </c>
      <c r="E19" s="45"/>
      <c r="F19" s="24"/>
      <c r="G19" s="24"/>
      <c r="H19" s="24"/>
    </row>
    <row r="20" spans="1:8" s="6" customFormat="1" x14ac:dyDescent="0.25">
      <c r="A20" s="41">
        <v>17</v>
      </c>
      <c r="B20" s="48" t="s">
        <v>133</v>
      </c>
      <c r="C20" s="41" t="s">
        <v>18</v>
      </c>
      <c r="D20" s="47">
        <v>0</v>
      </c>
      <c r="E20" s="45"/>
      <c r="F20" s="24"/>
      <c r="G20" s="24"/>
      <c r="H20" s="24"/>
    </row>
    <row r="21" spans="1:8" s="6" customFormat="1" x14ac:dyDescent="0.25">
      <c r="A21" s="41">
        <v>18</v>
      </c>
      <c r="B21" s="42" t="s">
        <v>121</v>
      </c>
      <c r="C21" s="41" t="s">
        <v>18</v>
      </c>
      <c r="D21" s="44">
        <f>D8+D15</f>
        <v>2564509.7799999998</v>
      </c>
      <c r="E21" s="45"/>
      <c r="F21" s="24"/>
      <c r="G21" s="24"/>
      <c r="H21" s="24"/>
    </row>
    <row r="22" spans="1:8" s="6" customFormat="1" ht="31.5" x14ac:dyDescent="0.25">
      <c r="A22" s="41">
        <v>19</v>
      </c>
      <c r="B22" s="48" t="s">
        <v>122</v>
      </c>
      <c r="C22" s="41" t="s">
        <v>18</v>
      </c>
      <c r="D22" s="47">
        <f>D8+D13-D27</f>
        <v>-1271646.8084</v>
      </c>
      <c r="E22" s="45"/>
      <c r="F22" s="24"/>
      <c r="G22" s="24"/>
      <c r="H22" s="24"/>
    </row>
    <row r="23" spans="1:8" s="6" customFormat="1" x14ac:dyDescent="0.25">
      <c r="A23" s="41">
        <v>20</v>
      </c>
      <c r="B23" s="48" t="s">
        <v>127</v>
      </c>
      <c r="C23" s="41" t="s">
        <v>18</v>
      </c>
      <c r="D23" s="47">
        <v>1.18</v>
      </c>
      <c r="E23" s="45"/>
      <c r="F23" s="24"/>
      <c r="G23" s="24"/>
      <c r="H23" s="24"/>
    </row>
    <row r="24" spans="1:8" s="6" customFormat="1" x14ac:dyDescent="0.25">
      <c r="A24" s="41">
        <v>21</v>
      </c>
      <c r="B24" s="48" t="s">
        <v>128</v>
      </c>
      <c r="C24" s="41" t="s">
        <v>18</v>
      </c>
      <c r="D24" s="47">
        <v>530224.69999999995</v>
      </c>
      <c r="E24" s="45"/>
      <c r="F24" s="24"/>
      <c r="G24" s="24"/>
      <c r="H24" s="24"/>
    </row>
    <row r="25" spans="1:8" s="6" customFormat="1" x14ac:dyDescent="0.25">
      <c r="A25" s="41">
        <v>22</v>
      </c>
      <c r="B25" s="97" t="s">
        <v>281</v>
      </c>
      <c r="C25" s="98"/>
      <c r="D25" s="102"/>
      <c r="E25" s="45"/>
      <c r="F25" s="24"/>
      <c r="G25" s="24"/>
      <c r="H25" s="24"/>
    </row>
    <row r="26" spans="1:8" s="6" customFormat="1" x14ac:dyDescent="0.25">
      <c r="A26" s="41">
        <v>23</v>
      </c>
      <c r="B26" s="51" t="s">
        <v>241</v>
      </c>
      <c r="C26" s="41" t="s">
        <v>5</v>
      </c>
      <c r="D26" s="47">
        <v>425089.14120000001</v>
      </c>
      <c r="E26" s="45">
        <v>4.26</v>
      </c>
      <c r="F26" s="24">
        <v>4.6500000000000004</v>
      </c>
      <c r="G26" s="30">
        <v>11671.86</v>
      </c>
      <c r="H26" s="30">
        <f>(E26*2+F26*6)*G26</f>
        <v>425089.14120000001</v>
      </c>
    </row>
    <row r="27" spans="1:8" s="6" customFormat="1" x14ac:dyDescent="0.25">
      <c r="A27" s="41">
        <v>24</v>
      </c>
      <c r="B27" s="51" t="s">
        <v>244</v>
      </c>
      <c r="C27" s="41" t="s">
        <v>5</v>
      </c>
      <c r="D27" s="47">
        <v>1879283.84</v>
      </c>
      <c r="E27" s="45">
        <v>6.23</v>
      </c>
      <c r="F27" s="24">
        <v>6.6</v>
      </c>
      <c r="G27" s="30">
        <v>11671.86</v>
      </c>
      <c r="H27" s="30">
        <f t="shared" ref="H27:H37" si="0">(E27*2+F27*6)*G27</f>
        <v>607637.03159999999</v>
      </c>
    </row>
    <row r="28" spans="1:8" s="6" customFormat="1" x14ac:dyDescent="0.25">
      <c r="A28" s="41">
        <v>25</v>
      </c>
      <c r="B28" s="51" t="s">
        <v>247</v>
      </c>
      <c r="C28" s="41" t="s">
        <v>5</v>
      </c>
      <c r="D28" s="47">
        <v>473410.64160000003</v>
      </c>
      <c r="E28" s="45">
        <v>5.28</v>
      </c>
      <c r="F28" s="24">
        <v>5</v>
      </c>
      <c r="G28" s="30">
        <v>11671.86</v>
      </c>
      <c r="H28" s="30">
        <f t="shared" si="0"/>
        <v>473410.64160000003</v>
      </c>
    </row>
    <row r="29" spans="1:8" s="6" customFormat="1" x14ac:dyDescent="0.25">
      <c r="A29" s="41">
        <v>26</v>
      </c>
      <c r="B29" s="51" t="s">
        <v>261</v>
      </c>
      <c r="C29" s="41" t="s">
        <v>5</v>
      </c>
      <c r="D29" s="47">
        <v>139128.57120000001</v>
      </c>
      <c r="E29" s="45">
        <v>1.49</v>
      </c>
      <c r="F29" s="24">
        <v>1.49</v>
      </c>
      <c r="G29" s="30">
        <v>11671.86</v>
      </c>
      <c r="H29" s="30">
        <f t="shared" si="0"/>
        <v>139128.57120000001</v>
      </c>
    </row>
    <row r="30" spans="1:8" s="6" customFormat="1" x14ac:dyDescent="0.25">
      <c r="A30" s="41">
        <v>27</v>
      </c>
      <c r="B30" s="51" t="s">
        <v>248</v>
      </c>
      <c r="C30" s="41" t="s">
        <v>5</v>
      </c>
      <c r="D30" s="47">
        <v>244175.31120000003</v>
      </c>
      <c r="E30" s="45">
        <v>2.21</v>
      </c>
      <c r="F30" s="24">
        <v>2.75</v>
      </c>
      <c r="G30" s="30">
        <v>11671.86</v>
      </c>
      <c r="H30" s="30">
        <f t="shared" si="0"/>
        <v>244175.31120000003</v>
      </c>
    </row>
    <row r="31" spans="1:8" s="6" customFormat="1" x14ac:dyDescent="0.25">
      <c r="A31" s="41">
        <v>28</v>
      </c>
      <c r="B31" s="51" t="s">
        <v>250</v>
      </c>
      <c r="C31" s="41" t="s">
        <v>5</v>
      </c>
      <c r="D31" s="47">
        <v>167607.90960000001</v>
      </c>
      <c r="E31" s="45">
        <v>1.78</v>
      </c>
      <c r="F31" s="24">
        <v>1.8</v>
      </c>
      <c r="G31" s="30">
        <v>11671.86</v>
      </c>
      <c r="H31" s="30">
        <f t="shared" si="0"/>
        <v>167607.90960000001</v>
      </c>
    </row>
    <row r="32" spans="1:8" s="6" customFormat="1" ht="78.75" x14ac:dyDescent="0.25">
      <c r="A32" s="41">
        <v>29</v>
      </c>
      <c r="B32" s="51" t="s">
        <v>251</v>
      </c>
      <c r="C32" s="41" t="s">
        <v>5</v>
      </c>
      <c r="D32" s="47">
        <v>422988.20640000002</v>
      </c>
      <c r="E32" s="45">
        <v>4.53</v>
      </c>
      <c r="F32" s="24">
        <v>4.53</v>
      </c>
      <c r="G32" s="30">
        <v>11671.86</v>
      </c>
      <c r="H32" s="30">
        <f t="shared" si="0"/>
        <v>422988.20640000002</v>
      </c>
    </row>
    <row r="33" spans="1:8" s="6" customFormat="1" x14ac:dyDescent="0.25">
      <c r="A33" s="41">
        <v>30</v>
      </c>
      <c r="B33" s="51" t="s">
        <v>252</v>
      </c>
      <c r="C33" s="41" t="s">
        <v>5</v>
      </c>
      <c r="D33" s="47">
        <v>5602.4928</v>
      </c>
      <c r="E33" s="45">
        <v>0.06</v>
      </c>
      <c r="F33" s="24">
        <v>0.06</v>
      </c>
      <c r="G33" s="30">
        <v>11671.86</v>
      </c>
      <c r="H33" s="30">
        <f t="shared" si="0"/>
        <v>5602.4928</v>
      </c>
    </row>
    <row r="34" spans="1:8" s="6" customFormat="1" x14ac:dyDescent="0.25">
      <c r="A34" s="41">
        <v>31</v>
      </c>
      <c r="B34" s="51" t="s">
        <v>276</v>
      </c>
      <c r="C34" s="41"/>
      <c r="D34" s="47">
        <v>34081.831200000008</v>
      </c>
      <c r="E34" s="45">
        <v>0.11</v>
      </c>
      <c r="F34" s="24">
        <v>0.45</v>
      </c>
      <c r="G34" s="30">
        <v>11671.86</v>
      </c>
      <c r="H34" s="30">
        <f t="shared" si="0"/>
        <v>34081.831200000008</v>
      </c>
    </row>
    <row r="35" spans="1:8" s="6" customFormat="1" x14ac:dyDescent="0.25">
      <c r="A35" s="41">
        <v>32</v>
      </c>
      <c r="B35" s="51" t="s">
        <v>255</v>
      </c>
      <c r="C35" s="41" t="s">
        <v>5</v>
      </c>
      <c r="D35" s="47">
        <v>13072.483200000002</v>
      </c>
      <c r="E35" s="45">
        <v>0.14000000000000001</v>
      </c>
      <c r="F35" s="24">
        <v>0.14000000000000001</v>
      </c>
      <c r="G35" s="30">
        <v>11671.86</v>
      </c>
      <c r="H35" s="30">
        <f t="shared" si="0"/>
        <v>13072.483200000002</v>
      </c>
    </row>
    <row r="36" spans="1:8" s="6" customFormat="1" x14ac:dyDescent="0.25">
      <c r="A36" s="41">
        <v>33</v>
      </c>
      <c r="B36" s="51" t="s">
        <v>257</v>
      </c>
      <c r="C36" s="41" t="s">
        <v>5</v>
      </c>
      <c r="D36" s="47">
        <v>3734.9952000000003</v>
      </c>
      <c r="E36" s="45">
        <v>0.04</v>
      </c>
      <c r="F36" s="24">
        <v>0.04</v>
      </c>
      <c r="G36" s="30">
        <v>11671.86</v>
      </c>
      <c r="H36" s="30">
        <f t="shared" si="0"/>
        <v>3734.9952000000003</v>
      </c>
    </row>
    <row r="37" spans="1:8" s="6" customFormat="1" ht="31.5" x14ac:dyDescent="0.25">
      <c r="A37" s="41">
        <v>34</v>
      </c>
      <c r="B37" s="51" t="s">
        <v>259</v>
      </c>
      <c r="C37" s="41" t="s">
        <v>5</v>
      </c>
      <c r="D37" s="47">
        <v>362294.5344</v>
      </c>
      <c r="E37" s="45">
        <v>3.88</v>
      </c>
      <c r="F37" s="24">
        <v>3.88</v>
      </c>
      <c r="G37" s="30">
        <v>11671.86</v>
      </c>
      <c r="H37" s="30">
        <f t="shared" si="0"/>
        <v>362294.5344</v>
      </c>
    </row>
    <row r="38" spans="1:8" s="6" customFormat="1" x14ac:dyDescent="0.25">
      <c r="A38" s="41">
        <v>35</v>
      </c>
      <c r="B38" s="51" t="s">
        <v>282</v>
      </c>
      <c r="C38" s="41" t="s">
        <v>5</v>
      </c>
      <c r="D38" s="47">
        <v>7408.27</v>
      </c>
      <c r="E38" s="45"/>
      <c r="F38" s="24"/>
      <c r="G38" s="24"/>
      <c r="H38" s="24"/>
    </row>
    <row r="39" spans="1:8" s="6" customFormat="1" x14ac:dyDescent="0.25">
      <c r="A39" s="41">
        <v>36</v>
      </c>
      <c r="B39" s="51" t="s">
        <v>283</v>
      </c>
      <c r="C39" s="41" t="s">
        <v>5</v>
      </c>
      <c r="D39" s="47">
        <v>40233.269999999997</v>
      </c>
      <c r="E39" s="45"/>
      <c r="F39" s="24"/>
      <c r="G39" s="24"/>
      <c r="H39" s="24"/>
    </row>
    <row r="40" spans="1:8" s="6" customFormat="1" x14ac:dyDescent="0.25">
      <c r="A40" s="41">
        <v>37</v>
      </c>
      <c r="B40" s="51" t="s">
        <v>284</v>
      </c>
      <c r="C40" s="41" t="s">
        <v>5</v>
      </c>
      <c r="D40" s="47">
        <v>166291.12</v>
      </c>
      <c r="E40" s="45"/>
      <c r="F40" s="24"/>
      <c r="G40" s="24"/>
      <c r="H40" s="24"/>
    </row>
    <row r="41" spans="1:8" s="6" customFormat="1" x14ac:dyDescent="0.25">
      <c r="A41" s="41">
        <v>38</v>
      </c>
      <c r="B41" s="97" t="s">
        <v>191</v>
      </c>
      <c r="C41" s="98"/>
      <c r="D41" s="102"/>
      <c r="E41" s="45"/>
      <c r="F41" s="24"/>
      <c r="G41" s="24"/>
      <c r="H41" s="24"/>
    </row>
    <row r="42" spans="1:8" s="6" customFormat="1" x14ac:dyDescent="0.25">
      <c r="A42" s="41">
        <v>39</v>
      </c>
      <c r="B42" s="48" t="s">
        <v>192</v>
      </c>
      <c r="C42" s="41" t="s">
        <v>6</v>
      </c>
      <c r="D42" s="47" t="s">
        <v>285</v>
      </c>
      <c r="E42" s="45"/>
      <c r="F42" s="24"/>
      <c r="G42" s="24"/>
      <c r="H42" s="24"/>
    </row>
    <row r="43" spans="1:8" s="6" customFormat="1" x14ac:dyDescent="0.25">
      <c r="A43" s="41">
        <v>40</v>
      </c>
      <c r="B43" s="48" t="s">
        <v>193</v>
      </c>
      <c r="C43" s="41" t="s">
        <v>6</v>
      </c>
      <c r="D43" s="47" t="s">
        <v>285</v>
      </c>
      <c r="E43" s="45"/>
      <c r="F43" s="24"/>
      <c r="G43" s="24"/>
      <c r="H43" s="24"/>
    </row>
    <row r="44" spans="1:8" s="6" customFormat="1" ht="31.5" x14ac:dyDescent="0.25">
      <c r="A44" s="41">
        <v>41</v>
      </c>
      <c r="B44" s="48" t="s">
        <v>194</v>
      </c>
      <c r="C44" s="41" t="s">
        <v>6</v>
      </c>
      <c r="D44" s="47" t="s">
        <v>285</v>
      </c>
      <c r="E44" s="45"/>
      <c r="F44" s="24"/>
      <c r="G44" s="24"/>
      <c r="H44" s="24"/>
    </row>
    <row r="45" spans="1:8" s="6" customFormat="1" x14ac:dyDescent="0.25">
      <c r="A45" s="41">
        <v>42</v>
      </c>
      <c r="B45" s="48" t="s">
        <v>195</v>
      </c>
      <c r="C45" s="41" t="s">
        <v>18</v>
      </c>
      <c r="D45" s="47">
        <v>0</v>
      </c>
      <c r="E45" s="45"/>
      <c r="F45" s="24"/>
      <c r="G45" s="24"/>
      <c r="H45" s="24"/>
    </row>
    <row r="46" spans="1:8" s="6" customFormat="1" x14ac:dyDescent="0.25">
      <c r="A46" s="41">
        <v>43</v>
      </c>
      <c r="B46" s="97" t="s">
        <v>123</v>
      </c>
      <c r="C46" s="98"/>
      <c r="D46" s="102"/>
      <c r="E46" s="45"/>
      <c r="F46" s="24"/>
      <c r="G46" s="24"/>
      <c r="H46" s="24"/>
    </row>
    <row r="47" spans="1:8" s="6" customFormat="1" ht="31.5" x14ac:dyDescent="0.25">
      <c r="A47" s="41">
        <v>44</v>
      </c>
      <c r="B47" s="48" t="s">
        <v>124</v>
      </c>
      <c r="C47" s="41" t="s">
        <v>18</v>
      </c>
      <c r="D47" s="47">
        <v>0</v>
      </c>
      <c r="E47" s="45"/>
      <c r="F47" s="24"/>
      <c r="G47" s="24"/>
      <c r="H47" s="24"/>
    </row>
    <row r="48" spans="1:8" s="6" customFormat="1" x14ac:dyDescent="0.25">
      <c r="A48" s="41">
        <v>45</v>
      </c>
      <c r="B48" s="48" t="s">
        <v>129</v>
      </c>
      <c r="C48" s="41" t="s">
        <v>18</v>
      </c>
      <c r="D48" s="47">
        <v>0</v>
      </c>
      <c r="E48" s="45"/>
      <c r="F48" s="24"/>
      <c r="G48" s="24"/>
      <c r="H48" s="24"/>
    </row>
    <row r="49" spans="1:8" s="6" customFormat="1" x14ac:dyDescent="0.25">
      <c r="A49" s="41">
        <v>46</v>
      </c>
      <c r="B49" s="48" t="s">
        <v>130</v>
      </c>
      <c r="C49" s="41" t="s">
        <v>18</v>
      </c>
      <c r="D49" s="47">
        <v>0</v>
      </c>
      <c r="E49" s="45"/>
      <c r="F49" s="24"/>
      <c r="G49" s="24"/>
      <c r="H49" s="24"/>
    </row>
    <row r="50" spans="1:8" s="6" customFormat="1" ht="31.5" x14ac:dyDescent="0.25">
      <c r="A50" s="41">
        <v>47</v>
      </c>
      <c r="B50" s="48" t="s">
        <v>125</v>
      </c>
      <c r="C50" s="41" t="s">
        <v>18</v>
      </c>
      <c r="D50" s="47">
        <v>0</v>
      </c>
      <c r="E50" s="45"/>
      <c r="F50" s="24"/>
      <c r="G50" s="24"/>
      <c r="H50" s="24"/>
    </row>
    <row r="51" spans="1:8" s="6" customFormat="1" x14ac:dyDescent="0.25">
      <c r="A51" s="41">
        <v>48</v>
      </c>
      <c r="B51" s="48" t="s">
        <v>129</v>
      </c>
      <c r="C51" s="41" t="s">
        <v>18</v>
      </c>
      <c r="D51" s="47">
        <v>11290.7</v>
      </c>
      <c r="E51" s="45"/>
      <c r="F51" s="24"/>
      <c r="G51" s="24"/>
      <c r="H51" s="24"/>
    </row>
    <row r="52" spans="1:8" s="6" customFormat="1" x14ac:dyDescent="0.25">
      <c r="A52" s="41">
        <v>49</v>
      </c>
      <c r="B52" s="48" t="s">
        <v>130</v>
      </c>
      <c r="C52" s="41" t="s">
        <v>18</v>
      </c>
      <c r="D52" s="47">
        <v>1180562.07</v>
      </c>
      <c r="E52" s="45"/>
      <c r="F52" s="24"/>
      <c r="G52" s="24"/>
      <c r="H52" s="24"/>
    </row>
    <row r="53" spans="1:8" s="6" customFormat="1" x14ac:dyDescent="0.25">
      <c r="A53" s="41">
        <v>50</v>
      </c>
      <c r="B53" s="97" t="s">
        <v>286</v>
      </c>
      <c r="C53" s="98"/>
      <c r="D53" s="102"/>
      <c r="E53" s="45"/>
      <c r="F53" s="24"/>
      <c r="G53" s="24"/>
      <c r="H53" s="24"/>
    </row>
    <row r="54" spans="1:8" s="6" customFormat="1" x14ac:dyDescent="0.25">
      <c r="A54" s="41">
        <v>51</v>
      </c>
      <c r="B54" s="99" t="s">
        <v>264</v>
      </c>
      <c r="C54" s="100"/>
      <c r="D54" s="101"/>
      <c r="E54" s="45"/>
      <c r="F54" s="24"/>
      <c r="G54" s="24"/>
      <c r="H54" s="24"/>
    </row>
    <row r="55" spans="1:8" s="6" customFormat="1" x14ac:dyDescent="0.25">
      <c r="A55" s="41">
        <v>52</v>
      </c>
      <c r="B55" s="48" t="s">
        <v>126</v>
      </c>
      <c r="C55" s="41" t="s">
        <v>265</v>
      </c>
      <c r="D55" s="47">
        <v>1556.91</v>
      </c>
      <c r="E55" s="45"/>
      <c r="F55" s="24"/>
      <c r="G55" s="24"/>
      <c r="H55" s="24"/>
    </row>
    <row r="56" spans="1:8" s="6" customFormat="1" x14ac:dyDescent="0.25">
      <c r="A56" s="41">
        <v>53</v>
      </c>
      <c r="B56" s="48" t="s">
        <v>196</v>
      </c>
      <c r="C56" s="41" t="s">
        <v>18</v>
      </c>
      <c r="D56" s="47">
        <v>3704801.02</v>
      </c>
      <c r="E56" s="45"/>
      <c r="F56" s="24"/>
      <c r="G56" s="24"/>
      <c r="H56" s="24"/>
    </row>
    <row r="57" spans="1:8" s="6" customFormat="1" x14ac:dyDescent="0.25">
      <c r="A57" s="41">
        <v>54</v>
      </c>
      <c r="B57" s="48" t="s">
        <v>197</v>
      </c>
      <c r="C57" s="41" t="s">
        <v>18</v>
      </c>
      <c r="D57" s="47">
        <v>3111086.94</v>
      </c>
      <c r="E57" s="45"/>
      <c r="F57" s="24"/>
      <c r="G57" s="24"/>
      <c r="H57" s="24"/>
    </row>
    <row r="58" spans="1:8" s="6" customFormat="1" x14ac:dyDescent="0.25">
      <c r="A58" s="41">
        <v>55</v>
      </c>
      <c r="B58" s="48" t="s">
        <v>198</v>
      </c>
      <c r="C58" s="41" t="s">
        <v>18</v>
      </c>
      <c r="D58" s="47">
        <v>593715.31999999995</v>
      </c>
      <c r="E58" s="45"/>
      <c r="F58" s="24"/>
      <c r="G58" s="24"/>
      <c r="H58" s="24"/>
    </row>
    <row r="59" spans="1:8" s="6" customFormat="1" x14ac:dyDescent="0.25">
      <c r="A59" s="41">
        <v>60</v>
      </c>
      <c r="B59" s="97" t="s">
        <v>199</v>
      </c>
      <c r="C59" s="98"/>
      <c r="D59" s="98"/>
      <c r="E59" s="45"/>
      <c r="F59" s="24"/>
      <c r="G59" s="24"/>
      <c r="H59" s="24"/>
    </row>
    <row r="60" spans="1:8" s="6" customFormat="1" x14ac:dyDescent="0.25">
      <c r="A60" s="41">
        <v>61</v>
      </c>
      <c r="B60" s="48" t="s">
        <v>192</v>
      </c>
      <c r="C60" s="41" t="s">
        <v>6</v>
      </c>
      <c r="D60" s="47" t="s">
        <v>285</v>
      </c>
      <c r="E60" s="45"/>
      <c r="F60" s="24"/>
      <c r="G60" s="24"/>
      <c r="H60" s="24"/>
    </row>
    <row r="61" spans="1:8" s="6" customFormat="1" x14ac:dyDescent="0.25">
      <c r="A61" s="41">
        <v>62</v>
      </c>
      <c r="B61" s="48" t="s">
        <v>193</v>
      </c>
      <c r="C61" s="41" t="s">
        <v>6</v>
      </c>
      <c r="D61" s="47" t="s">
        <v>285</v>
      </c>
      <c r="E61" s="45"/>
      <c r="F61" s="24"/>
      <c r="G61" s="24"/>
      <c r="H61" s="24"/>
    </row>
    <row r="62" spans="1:8" s="6" customFormat="1" ht="31.5" x14ac:dyDescent="0.25">
      <c r="A62" s="41">
        <v>63</v>
      </c>
      <c r="B62" s="48" t="s">
        <v>194</v>
      </c>
      <c r="C62" s="41" t="s">
        <v>6</v>
      </c>
      <c r="D62" s="47" t="s">
        <v>285</v>
      </c>
      <c r="E62" s="45"/>
      <c r="F62" s="24"/>
      <c r="G62" s="24"/>
      <c r="H62" s="24"/>
    </row>
    <row r="63" spans="1:8" s="6" customFormat="1" x14ac:dyDescent="0.25">
      <c r="A63" s="41">
        <v>64</v>
      </c>
      <c r="B63" s="48" t="s">
        <v>195</v>
      </c>
      <c r="C63" s="41" t="s">
        <v>18</v>
      </c>
      <c r="D63" s="47">
        <v>0</v>
      </c>
      <c r="E63" s="45"/>
      <c r="F63" s="24"/>
      <c r="G63" s="24"/>
      <c r="H63" s="24"/>
    </row>
    <row r="64" spans="1:8" s="6" customFormat="1" x14ac:dyDescent="0.25">
      <c r="A64" s="41">
        <v>65</v>
      </c>
      <c r="B64" s="99" t="s">
        <v>287</v>
      </c>
      <c r="C64" s="100"/>
      <c r="D64" s="100"/>
      <c r="E64" s="45"/>
      <c r="F64" s="24"/>
      <c r="G64" s="24"/>
      <c r="H64" s="24"/>
    </row>
    <row r="65" spans="1:8" s="6" customFormat="1" x14ac:dyDescent="0.25">
      <c r="A65" s="41">
        <v>66</v>
      </c>
      <c r="B65" s="48" t="s">
        <v>126</v>
      </c>
      <c r="C65" s="41" t="s">
        <v>34</v>
      </c>
      <c r="D65" s="47">
        <f>8291.58+6438.69</f>
        <v>14730.27</v>
      </c>
      <c r="E65" s="45"/>
      <c r="F65" s="24"/>
      <c r="G65" s="24"/>
      <c r="H65" s="24"/>
    </row>
    <row r="66" spans="1:8" s="6" customFormat="1" x14ac:dyDescent="0.25">
      <c r="A66" s="41">
        <v>67</v>
      </c>
      <c r="B66" s="48" t="s">
        <v>196</v>
      </c>
      <c r="C66" s="41" t="s">
        <v>18</v>
      </c>
      <c r="D66" s="47">
        <f>257313.79+216509.65</f>
        <v>473823.44</v>
      </c>
      <c r="E66" s="45"/>
      <c r="F66" s="24"/>
      <c r="G66" s="24"/>
      <c r="H66" s="24"/>
    </row>
    <row r="67" spans="1:8" s="6" customFormat="1" x14ac:dyDescent="0.25">
      <c r="A67" s="41">
        <v>68</v>
      </c>
      <c r="B67" s="48" t="s">
        <v>197</v>
      </c>
      <c r="C67" s="41" t="s">
        <v>18</v>
      </c>
      <c r="D67" s="47">
        <f>191547.4+189442.41</f>
        <v>380989.81</v>
      </c>
      <c r="E67" s="45"/>
      <c r="F67" s="24"/>
      <c r="G67" s="24"/>
      <c r="H67" s="24"/>
    </row>
    <row r="68" spans="1:8" s="6" customFormat="1" x14ac:dyDescent="0.25">
      <c r="A68" s="41">
        <v>69</v>
      </c>
      <c r="B68" s="48" t="s">
        <v>198</v>
      </c>
      <c r="C68" s="41" t="s">
        <v>18</v>
      </c>
      <c r="D68" s="47">
        <v>94863.42</v>
      </c>
      <c r="E68" s="45"/>
      <c r="F68" s="24"/>
      <c r="G68" s="24"/>
      <c r="H68" s="24"/>
    </row>
    <row r="69" spans="1:8" s="6" customFormat="1" x14ac:dyDescent="0.25">
      <c r="A69" s="41">
        <v>70</v>
      </c>
      <c r="B69" s="99" t="s">
        <v>288</v>
      </c>
      <c r="C69" s="100"/>
      <c r="D69" s="101"/>
      <c r="E69" s="45"/>
      <c r="F69" s="24"/>
      <c r="G69" s="24"/>
      <c r="H69" s="24"/>
    </row>
    <row r="70" spans="1:8" s="6" customFormat="1" x14ac:dyDescent="0.25">
      <c r="A70" s="41">
        <v>71</v>
      </c>
      <c r="B70" s="48" t="s">
        <v>126</v>
      </c>
      <c r="C70" s="41" t="s">
        <v>34</v>
      </c>
      <c r="D70" s="47">
        <f>14242.02+9798.8</f>
        <v>24040.82</v>
      </c>
      <c r="E70" s="45"/>
      <c r="F70" s="24"/>
      <c r="G70" s="24"/>
      <c r="H70" s="24"/>
    </row>
    <row r="71" spans="1:8" s="6" customFormat="1" x14ac:dyDescent="0.25">
      <c r="A71" s="41">
        <v>72</v>
      </c>
      <c r="B71" s="48" t="s">
        <v>196</v>
      </c>
      <c r="C71" s="41" t="s">
        <v>18</v>
      </c>
      <c r="D71" s="47">
        <f>351650.32+279203.27</f>
        <v>630853.59000000008</v>
      </c>
      <c r="E71" s="45"/>
      <c r="F71" s="24"/>
      <c r="G71" s="24"/>
      <c r="H71" s="24"/>
    </row>
    <row r="72" spans="1:8" s="6" customFormat="1" x14ac:dyDescent="0.25">
      <c r="A72" s="41">
        <v>73</v>
      </c>
      <c r="B72" s="48" t="s">
        <v>197</v>
      </c>
      <c r="C72" s="41" t="s">
        <v>18</v>
      </c>
      <c r="D72" s="47">
        <f>503360.73</f>
        <v>503360.73</v>
      </c>
      <c r="E72" s="45"/>
      <c r="F72" s="24"/>
      <c r="G72" s="24"/>
      <c r="H72" s="24"/>
    </row>
    <row r="73" spans="1:8" s="6" customFormat="1" x14ac:dyDescent="0.25">
      <c r="A73" s="41">
        <v>74</v>
      </c>
      <c r="B73" s="48" t="s">
        <v>198</v>
      </c>
      <c r="C73" s="41" t="s">
        <v>18</v>
      </c>
      <c r="D73" s="47">
        <v>130131.67</v>
      </c>
      <c r="E73" s="45"/>
      <c r="F73" s="24"/>
      <c r="G73" s="24"/>
      <c r="H73" s="24"/>
    </row>
    <row r="74" spans="1:8" s="6" customFormat="1" x14ac:dyDescent="0.25">
      <c r="A74" s="41">
        <v>79</v>
      </c>
      <c r="B74" s="97" t="s">
        <v>199</v>
      </c>
      <c r="C74" s="98"/>
      <c r="D74" s="98"/>
      <c r="E74" s="45"/>
      <c r="F74" s="24"/>
      <c r="G74" s="24"/>
      <c r="H74" s="24"/>
    </row>
    <row r="75" spans="1:8" s="6" customFormat="1" x14ac:dyDescent="0.25">
      <c r="A75" s="41">
        <v>80</v>
      </c>
      <c r="B75" s="48" t="s">
        <v>192</v>
      </c>
      <c r="C75" s="41" t="s">
        <v>6</v>
      </c>
      <c r="D75" s="47" t="s">
        <v>285</v>
      </c>
      <c r="E75" s="45"/>
      <c r="F75" s="24"/>
      <c r="G75" s="24"/>
      <c r="H75" s="24"/>
    </row>
    <row r="76" spans="1:8" s="6" customFormat="1" x14ac:dyDescent="0.25">
      <c r="A76" s="41">
        <v>81</v>
      </c>
      <c r="B76" s="48" t="s">
        <v>193</v>
      </c>
      <c r="C76" s="41" t="s">
        <v>6</v>
      </c>
      <c r="D76" s="47" t="s">
        <v>285</v>
      </c>
      <c r="E76" s="45"/>
      <c r="F76" s="24"/>
      <c r="G76" s="24"/>
      <c r="H76" s="24"/>
    </row>
    <row r="77" spans="1:8" s="6" customFormat="1" ht="31.5" x14ac:dyDescent="0.25">
      <c r="A77" s="41">
        <v>82</v>
      </c>
      <c r="B77" s="48" t="s">
        <v>194</v>
      </c>
      <c r="C77" s="41" t="s">
        <v>6</v>
      </c>
      <c r="D77" s="47" t="s">
        <v>285</v>
      </c>
      <c r="E77" s="45"/>
      <c r="F77" s="24"/>
      <c r="G77" s="24"/>
      <c r="H77" s="24"/>
    </row>
    <row r="78" spans="1:8" s="6" customFormat="1" x14ac:dyDescent="0.25">
      <c r="A78" s="41">
        <v>83</v>
      </c>
      <c r="B78" s="48" t="s">
        <v>195</v>
      </c>
      <c r="C78" s="41" t="s">
        <v>18</v>
      </c>
      <c r="D78" s="47">
        <v>0</v>
      </c>
      <c r="E78" s="45"/>
      <c r="F78" s="24"/>
      <c r="G78" s="24"/>
      <c r="H78" s="24"/>
    </row>
    <row r="79" spans="1:8" s="6" customFormat="1" x14ac:dyDescent="0.25">
      <c r="A79" s="41">
        <v>84</v>
      </c>
      <c r="B79" s="97" t="s">
        <v>289</v>
      </c>
      <c r="C79" s="98"/>
      <c r="D79" s="98"/>
      <c r="E79" s="45"/>
      <c r="F79" s="24"/>
      <c r="G79" s="24"/>
      <c r="H79" s="24"/>
    </row>
    <row r="80" spans="1:8" s="6" customFormat="1" x14ac:dyDescent="0.25">
      <c r="A80" s="41">
        <v>85</v>
      </c>
      <c r="B80" s="48" t="s">
        <v>126</v>
      </c>
      <c r="C80" s="41" t="s">
        <v>34</v>
      </c>
      <c r="D80" s="47">
        <f>4412.09+3214.69</f>
        <v>7626.7800000000007</v>
      </c>
      <c r="E80" s="45"/>
      <c r="F80" s="24"/>
      <c r="G80" s="24"/>
      <c r="H80" s="24"/>
    </row>
    <row r="81" spans="1:8" s="6" customFormat="1" x14ac:dyDescent="0.25">
      <c r="A81" s="41">
        <v>86</v>
      </c>
      <c r="B81" s="48" t="s">
        <v>196</v>
      </c>
      <c r="C81" s="41" t="s">
        <v>18</v>
      </c>
      <c r="D81" s="47">
        <f>105313.48+111779.94</f>
        <v>217093.41999999998</v>
      </c>
      <c r="E81" s="45"/>
      <c r="F81" s="24"/>
      <c r="G81" s="24"/>
      <c r="H81" s="24"/>
    </row>
    <row r="82" spans="1:8" s="6" customFormat="1" x14ac:dyDescent="0.25">
      <c r="A82" s="41">
        <v>87</v>
      </c>
      <c r="B82" s="48" t="s">
        <v>197</v>
      </c>
      <c r="C82" s="41" t="s">
        <v>18</v>
      </c>
      <c r="D82" s="47">
        <f>95192.27+76428.04</f>
        <v>171620.31</v>
      </c>
      <c r="E82" s="45"/>
      <c r="F82" s="24"/>
      <c r="G82" s="24"/>
      <c r="H82" s="24"/>
    </row>
    <row r="83" spans="1:8" s="6" customFormat="1" x14ac:dyDescent="0.25">
      <c r="A83" s="41">
        <v>88</v>
      </c>
      <c r="B83" s="48" t="s">
        <v>198</v>
      </c>
      <c r="C83" s="41" t="s">
        <v>18</v>
      </c>
      <c r="D83" s="47">
        <f>29288.67+17202.04</f>
        <v>46490.71</v>
      </c>
      <c r="E83" s="45"/>
      <c r="F83" s="24"/>
      <c r="G83" s="24"/>
      <c r="H83" s="24"/>
    </row>
    <row r="84" spans="1:8" s="6" customFormat="1" x14ac:dyDescent="0.25">
      <c r="A84" s="41">
        <v>93</v>
      </c>
      <c r="B84" s="97" t="s">
        <v>199</v>
      </c>
      <c r="C84" s="98"/>
      <c r="D84" s="98"/>
      <c r="E84" s="45"/>
      <c r="F84" s="24"/>
      <c r="G84" s="24"/>
      <c r="H84" s="24"/>
    </row>
    <row r="85" spans="1:8" s="6" customFormat="1" x14ac:dyDescent="0.25">
      <c r="A85" s="41">
        <v>94</v>
      </c>
      <c r="B85" s="48" t="s">
        <v>192</v>
      </c>
      <c r="C85" s="41" t="s">
        <v>6</v>
      </c>
      <c r="D85" s="47" t="s">
        <v>285</v>
      </c>
      <c r="E85" s="45"/>
      <c r="F85" s="24"/>
      <c r="G85" s="24"/>
      <c r="H85" s="24"/>
    </row>
    <row r="86" spans="1:8" s="6" customFormat="1" x14ac:dyDescent="0.25">
      <c r="A86" s="41">
        <v>95</v>
      </c>
      <c r="B86" s="48" t="s">
        <v>193</v>
      </c>
      <c r="C86" s="41" t="s">
        <v>6</v>
      </c>
      <c r="D86" s="47" t="s">
        <v>285</v>
      </c>
      <c r="E86" s="45"/>
      <c r="F86" s="24"/>
      <c r="G86" s="24"/>
      <c r="H86" s="24"/>
    </row>
    <row r="87" spans="1:8" s="6" customFormat="1" ht="31.5" x14ac:dyDescent="0.25">
      <c r="A87" s="41">
        <v>96</v>
      </c>
      <c r="B87" s="48" t="s">
        <v>194</v>
      </c>
      <c r="C87" s="41" t="s">
        <v>6</v>
      </c>
      <c r="D87" s="47" t="s">
        <v>285</v>
      </c>
      <c r="E87" s="45"/>
      <c r="F87" s="24"/>
      <c r="G87" s="24"/>
      <c r="H87" s="24"/>
    </row>
    <row r="88" spans="1:8" s="6" customFormat="1" x14ac:dyDescent="0.25">
      <c r="A88" s="41">
        <v>97</v>
      </c>
      <c r="B88" s="48" t="s">
        <v>195</v>
      </c>
      <c r="C88" s="41" t="s">
        <v>18</v>
      </c>
      <c r="D88" s="47">
        <v>0</v>
      </c>
      <c r="E88" s="45"/>
      <c r="F88" s="24"/>
      <c r="G88" s="24"/>
      <c r="H88" s="24"/>
    </row>
    <row r="89" spans="1:8" s="6" customFormat="1" x14ac:dyDescent="0.25">
      <c r="A89" s="41">
        <v>98</v>
      </c>
      <c r="B89" s="97" t="s">
        <v>290</v>
      </c>
      <c r="C89" s="98"/>
      <c r="D89" s="98"/>
      <c r="E89" s="45"/>
      <c r="F89" s="24"/>
      <c r="G89" s="24"/>
      <c r="H89" s="24"/>
    </row>
    <row r="90" spans="1:8" s="6" customFormat="1" x14ac:dyDescent="0.25">
      <c r="A90" s="41">
        <v>99</v>
      </c>
      <c r="B90" s="48" t="s">
        <v>126</v>
      </c>
      <c r="C90" s="41" t="s">
        <v>265</v>
      </c>
      <c r="D90" s="47">
        <f>316.28+208.09</f>
        <v>524.37</v>
      </c>
      <c r="E90" s="45"/>
      <c r="F90" s="24"/>
      <c r="G90" s="24"/>
      <c r="H90" s="24"/>
    </row>
    <row r="91" spans="1:8" s="6" customFormat="1" x14ac:dyDescent="0.25">
      <c r="A91" s="41">
        <v>100</v>
      </c>
      <c r="B91" s="48" t="s">
        <v>196</v>
      </c>
      <c r="C91" s="41" t="s">
        <v>18</v>
      </c>
      <c r="D91" s="47">
        <f>495161.93+752624.93</f>
        <v>1247786.8600000001</v>
      </c>
      <c r="E91" s="45"/>
      <c r="F91" s="24"/>
      <c r="G91" s="24"/>
      <c r="H91" s="24"/>
    </row>
    <row r="92" spans="1:8" s="6" customFormat="1" x14ac:dyDescent="0.25">
      <c r="A92" s="41">
        <v>101</v>
      </c>
      <c r="B92" s="48" t="s">
        <v>197</v>
      </c>
      <c r="C92" s="41" t="s">
        <v>18</v>
      </c>
      <c r="D92" s="47">
        <f>421682+546194.51</f>
        <v>967876.51</v>
      </c>
      <c r="E92" s="45"/>
      <c r="F92" s="24"/>
      <c r="G92" s="24"/>
      <c r="H92" s="24"/>
    </row>
    <row r="93" spans="1:8" s="6" customFormat="1" x14ac:dyDescent="0.25">
      <c r="A93" s="41">
        <v>102</v>
      </c>
      <c r="B93" s="48" t="s">
        <v>198</v>
      </c>
      <c r="C93" s="41" t="s">
        <v>18</v>
      </c>
      <c r="D93" s="47">
        <f>209312.06+76201.48</f>
        <v>285513.53999999998</v>
      </c>
      <c r="E93" s="45"/>
      <c r="F93" s="24"/>
      <c r="G93" s="24"/>
      <c r="H93" s="24"/>
    </row>
    <row r="94" spans="1:8" s="6" customFormat="1" x14ac:dyDescent="0.25">
      <c r="A94" s="41">
        <v>107</v>
      </c>
      <c r="B94" s="97" t="s">
        <v>199</v>
      </c>
      <c r="C94" s="98"/>
      <c r="D94" s="98"/>
      <c r="E94" s="45"/>
      <c r="F94" s="24"/>
      <c r="G94" s="24"/>
      <c r="H94" s="24"/>
    </row>
    <row r="95" spans="1:8" s="6" customFormat="1" x14ac:dyDescent="0.25">
      <c r="A95" s="41">
        <v>108</v>
      </c>
      <c r="B95" s="48" t="s">
        <v>192</v>
      </c>
      <c r="C95" s="41" t="s">
        <v>6</v>
      </c>
      <c r="D95" s="47" t="s">
        <v>285</v>
      </c>
      <c r="E95" s="45"/>
      <c r="F95" s="24"/>
      <c r="G95" s="24"/>
      <c r="H95" s="24"/>
    </row>
    <row r="96" spans="1:8" s="6" customFormat="1" x14ac:dyDescent="0.25">
      <c r="A96" s="41">
        <v>109</v>
      </c>
      <c r="B96" s="48" t="s">
        <v>193</v>
      </c>
      <c r="C96" s="41" t="s">
        <v>6</v>
      </c>
      <c r="D96" s="47" t="s">
        <v>285</v>
      </c>
      <c r="E96" s="45"/>
      <c r="F96" s="24"/>
      <c r="G96" s="24"/>
      <c r="H96" s="24"/>
    </row>
    <row r="97" spans="1:11" s="6" customFormat="1" ht="31.5" x14ac:dyDescent="0.25">
      <c r="A97" s="41">
        <v>110</v>
      </c>
      <c r="B97" s="48" t="s">
        <v>194</v>
      </c>
      <c r="C97" s="41" t="s">
        <v>6</v>
      </c>
      <c r="D97" s="47" t="s">
        <v>285</v>
      </c>
      <c r="E97" s="45"/>
      <c r="F97" s="24"/>
      <c r="G97" s="24"/>
      <c r="H97" s="24"/>
    </row>
    <row r="98" spans="1:11" s="6" customFormat="1" x14ac:dyDescent="0.25">
      <c r="A98" s="41">
        <v>111</v>
      </c>
      <c r="B98" s="48" t="s">
        <v>195</v>
      </c>
      <c r="C98" s="41" t="s">
        <v>18</v>
      </c>
      <c r="D98" s="47">
        <v>0</v>
      </c>
      <c r="E98" s="45"/>
      <c r="F98" s="24"/>
      <c r="G98" s="24"/>
      <c r="H98" s="24"/>
    </row>
    <row r="99" spans="1:11" s="6" customFormat="1" x14ac:dyDescent="0.25">
      <c r="A99" s="41">
        <v>112</v>
      </c>
      <c r="B99" s="99" t="s">
        <v>291</v>
      </c>
      <c r="C99" s="100"/>
      <c r="D99" s="101"/>
      <c r="E99" s="45"/>
      <c r="F99" s="24"/>
      <c r="G99" s="24"/>
      <c r="H99" s="24"/>
    </row>
    <row r="100" spans="1:11" s="6" customFormat="1" x14ac:dyDescent="0.25">
      <c r="A100" s="41">
        <v>113</v>
      </c>
      <c r="B100" s="48" t="s">
        <v>126</v>
      </c>
      <c r="C100" s="41" t="s">
        <v>292</v>
      </c>
      <c r="D100" s="47">
        <v>0</v>
      </c>
      <c r="E100" s="45"/>
      <c r="F100" s="24"/>
      <c r="G100" s="24"/>
      <c r="H100" s="24"/>
    </row>
    <row r="101" spans="1:11" s="6" customFormat="1" x14ac:dyDescent="0.25">
      <c r="A101" s="41">
        <v>114</v>
      </c>
      <c r="B101" s="48" t="s">
        <v>196</v>
      </c>
      <c r="C101" s="41" t="s">
        <v>18</v>
      </c>
      <c r="D101" s="47">
        <v>0</v>
      </c>
      <c r="E101" s="45"/>
      <c r="F101" s="24"/>
      <c r="G101" s="24"/>
      <c r="H101" s="24"/>
    </row>
    <row r="102" spans="1:11" s="6" customFormat="1" x14ac:dyDescent="0.25">
      <c r="A102" s="41">
        <v>115</v>
      </c>
      <c r="B102" s="48" t="s">
        <v>197</v>
      </c>
      <c r="C102" s="41" t="s">
        <v>18</v>
      </c>
      <c r="D102" s="47">
        <v>0</v>
      </c>
      <c r="E102" s="45"/>
      <c r="F102" s="24"/>
      <c r="G102" s="24"/>
      <c r="H102" s="24"/>
    </row>
    <row r="103" spans="1:11" s="6" customFormat="1" x14ac:dyDescent="0.25">
      <c r="A103" s="41">
        <v>116</v>
      </c>
      <c r="B103" s="48" t="s">
        <v>198</v>
      </c>
      <c r="C103" s="41" t="s">
        <v>18</v>
      </c>
      <c r="D103" s="47">
        <v>0</v>
      </c>
      <c r="E103" s="45"/>
      <c r="F103" s="24"/>
      <c r="G103" s="24"/>
      <c r="H103" s="24"/>
    </row>
    <row r="104" spans="1:11" s="6" customFormat="1" x14ac:dyDescent="0.25">
      <c r="A104" s="41">
        <v>121</v>
      </c>
      <c r="B104" s="97" t="s">
        <v>199</v>
      </c>
      <c r="C104" s="98"/>
      <c r="D104" s="102"/>
      <c r="E104" s="45"/>
      <c r="F104" s="24"/>
      <c r="G104" s="24"/>
      <c r="H104" s="24"/>
    </row>
    <row r="105" spans="1:11" s="6" customFormat="1" x14ac:dyDescent="0.25">
      <c r="A105" s="41">
        <v>122</v>
      </c>
      <c r="B105" s="48" t="s">
        <v>192</v>
      </c>
      <c r="C105" s="41" t="s">
        <v>6</v>
      </c>
      <c r="D105" s="47" t="s">
        <v>285</v>
      </c>
      <c r="E105" s="45"/>
      <c r="F105" s="24"/>
      <c r="G105" s="24"/>
      <c r="H105" s="24"/>
    </row>
    <row r="106" spans="1:11" s="6" customFormat="1" x14ac:dyDescent="0.25">
      <c r="A106" s="41">
        <v>123</v>
      </c>
      <c r="B106" s="48" t="s">
        <v>193</v>
      </c>
      <c r="C106" s="41" t="s">
        <v>6</v>
      </c>
      <c r="D106" s="47" t="s">
        <v>285</v>
      </c>
      <c r="E106" s="45"/>
      <c r="F106" s="24"/>
      <c r="G106" s="24"/>
      <c r="H106" s="24"/>
    </row>
    <row r="107" spans="1:11" s="6" customFormat="1" ht="31.5" x14ac:dyDescent="0.25">
      <c r="A107" s="41">
        <v>124</v>
      </c>
      <c r="B107" s="48" t="s">
        <v>194</v>
      </c>
      <c r="C107" s="41" t="s">
        <v>6</v>
      </c>
      <c r="D107" s="47" t="s">
        <v>285</v>
      </c>
      <c r="E107" s="45"/>
      <c r="F107" s="24"/>
      <c r="G107" s="24"/>
      <c r="H107" s="24"/>
    </row>
    <row r="108" spans="1:11" s="6" customFormat="1" x14ac:dyDescent="0.25">
      <c r="A108" s="41">
        <v>125</v>
      </c>
      <c r="B108" s="48" t="s">
        <v>195</v>
      </c>
      <c r="C108" s="41" t="s">
        <v>18</v>
      </c>
      <c r="D108" s="47">
        <v>0</v>
      </c>
      <c r="E108" s="45"/>
      <c r="F108" s="24"/>
      <c r="G108" s="24"/>
      <c r="H108" s="24"/>
    </row>
    <row r="109" spans="1:11" s="6" customFormat="1" x14ac:dyDescent="0.25">
      <c r="A109" s="41">
        <v>126</v>
      </c>
      <c r="B109" s="97" t="s">
        <v>200</v>
      </c>
      <c r="C109" s="98"/>
      <c r="D109" s="102"/>
      <c r="E109" s="45"/>
      <c r="F109" s="24"/>
      <c r="G109" s="24"/>
      <c r="H109" s="24"/>
    </row>
    <row r="110" spans="1:11" s="6" customFormat="1" ht="31.5" x14ac:dyDescent="0.25">
      <c r="A110" s="41">
        <v>127</v>
      </c>
      <c r="B110" s="48" t="s">
        <v>201</v>
      </c>
      <c r="C110" s="41" t="s">
        <v>6</v>
      </c>
      <c r="D110" s="47" t="s">
        <v>293</v>
      </c>
      <c r="E110" s="45"/>
      <c r="F110" s="24"/>
      <c r="G110" s="24"/>
      <c r="H110" s="24"/>
    </row>
    <row r="111" spans="1:11" x14ac:dyDescent="0.25">
      <c r="A111" s="41">
        <v>128</v>
      </c>
      <c r="B111" s="48" t="s">
        <v>202</v>
      </c>
      <c r="C111" s="41" t="s">
        <v>6</v>
      </c>
      <c r="D111" s="47" t="s">
        <v>293</v>
      </c>
      <c r="E111" s="45"/>
      <c r="I111" s="6"/>
      <c r="J111" s="6"/>
      <c r="K111" s="6"/>
    </row>
    <row r="112" spans="1:11" ht="31.5" x14ac:dyDescent="0.25">
      <c r="A112" s="41">
        <v>129</v>
      </c>
      <c r="B112" s="48" t="s">
        <v>203</v>
      </c>
      <c r="C112" s="41" t="s">
        <v>18</v>
      </c>
      <c r="D112" s="47" t="s">
        <v>293</v>
      </c>
      <c r="E112" s="45"/>
      <c r="I112" s="6"/>
      <c r="J112" s="6"/>
      <c r="K112" s="6"/>
    </row>
    <row r="113" spans="1:8" x14ac:dyDescent="0.25">
      <c r="A113" s="22"/>
      <c r="B113" s="103"/>
      <c r="C113" s="103"/>
      <c r="D113" s="103"/>
      <c r="E113" s="52"/>
      <c r="F113" s="52"/>
      <c r="G113" s="52"/>
      <c r="H113" s="52"/>
    </row>
  </sheetData>
  <mergeCells count="19">
    <mergeCell ref="B74:D74"/>
    <mergeCell ref="B79:D79"/>
    <mergeCell ref="B84:D84"/>
    <mergeCell ref="B89:D89"/>
    <mergeCell ref="B53:D53"/>
    <mergeCell ref="B54:D54"/>
    <mergeCell ref="B59:D59"/>
    <mergeCell ref="B64:D64"/>
    <mergeCell ref="B69:D69"/>
    <mergeCell ref="A1:D1"/>
    <mergeCell ref="B7:D7"/>
    <mergeCell ref="B25:D25"/>
    <mergeCell ref="B41:D41"/>
    <mergeCell ref="B46:D46"/>
    <mergeCell ref="B94:D94"/>
    <mergeCell ref="B99:D99"/>
    <mergeCell ref="B104:D104"/>
    <mergeCell ref="B109:D109"/>
    <mergeCell ref="B113:D113"/>
  </mergeCells>
  <phoneticPr fontId="0" type="noConversion"/>
  <pageMargins left="0.70866141732283472" right="0.70866141732283472" top="0.70866141732283472" bottom="0.31496062992125984" header="0.31496062992125984" footer="0.31496062992125984"/>
  <pageSetup paperSize="9" scale="76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8" workbookViewId="0">
      <selection activeCell="C29" sqref="C29"/>
    </sheetView>
  </sheetViews>
  <sheetFormatPr defaultRowHeight="15.75" outlineLevelCol="1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14" style="68" bestFit="1" customWidth="1"/>
    <col min="5" max="5" width="7" style="68" customWidth="1"/>
    <col min="6" max="6" width="11" style="65" hidden="1" customWidth="1" outlineLevel="1"/>
    <col min="7" max="8" width="10.42578125" style="65" hidden="1" customWidth="1" outlineLevel="1"/>
    <col min="9" max="9" width="11.42578125" style="65" hidden="1" customWidth="1" outlineLevel="1"/>
    <col min="10" max="10" width="12.140625" style="66" hidden="1" customWidth="1" outlineLevel="1"/>
    <col min="11" max="11" width="11.28515625" style="67" bestFit="1" customWidth="1" collapsed="1"/>
    <col min="12" max="12" width="9.140625" style="24"/>
    <col min="13" max="256" width="9.140625" style="1"/>
    <col min="257" max="257" width="5.85546875" style="1" customWidth="1"/>
    <col min="258" max="258" width="47.28515625" style="1" customWidth="1"/>
    <col min="259" max="259" width="10.5703125" style="1" customWidth="1"/>
    <col min="260" max="260" width="14" style="1" bestFit="1" customWidth="1"/>
    <col min="261" max="261" width="7" style="1" customWidth="1"/>
    <col min="262" max="262" width="11" style="1" customWidth="1"/>
    <col min="263" max="264" width="10.42578125" style="1" customWidth="1"/>
    <col min="265" max="265" width="11.42578125" style="1" customWidth="1"/>
    <col min="266" max="266" width="12.140625" style="1" bestFit="1" customWidth="1"/>
    <col min="267" max="267" width="11.28515625" style="1" bestFit="1" customWidth="1"/>
    <col min="268" max="512" width="9.140625" style="1"/>
    <col min="513" max="513" width="5.85546875" style="1" customWidth="1"/>
    <col min="514" max="514" width="47.28515625" style="1" customWidth="1"/>
    <col min="515" max="515" width="10.5703125" style="1" customWidth="1"/>
    <col min="516" max="516" width="14" style="1" bestFit="1" customWidth="1"/>
    <col min="517" max="517" width="7" style="1" customWidth="1"/>
    <col min="518" max="518" width="11" style="1" customWidth="1"/>
    <col min="519" max="520" width="10.42578125" style="1" customWidth="1"/>
    <col min="521" max="521" width="11.42578125" style="1" customWidth="1"/>
    <col min="522" max="522" width="12.140625" style="1" bestFit="1" customWidth="1"/>
    <col min="523" max="523" width="11.28515625" style="1" bestFit="1" customWidth="1"/>
    <col min="524" max="768" width="9.140625" style="1"/>
    <col min="769" max="769" width="5.85546875" style="1" customWidth="1"/>
    <col min="770" max="770" width="47.28515625" style="1" customWidth="1"/>
    <col min="771" max="771" width="10.5703125" style="1" customWidth="1"/>
    <col min="772" max="772" width="14" style="1" bestFit="1" customWidth="1"/>
    <col min="773" max="773" width="7" style="1" customWidth="1"/>
    <col min="774" max="774" width="11" style="1" customWidth="1"/>
    <col min="775" max="776" width="10.42578125" style="1" customWidth="1"/>
    <col min="777" max="777" width="11.42578125" style="1" customWidth="1"/>
    <col min="778" max="778" width="12.140625" style="1" bestFit="1" customWidth="1"/>
    <col min="779" max="779" width="11.28515625" style="1" bestFit="1" customWidth="1"/>
    <col min="780" max="1024" width="9.140625" style="1"/>
    <col min="1025" max="1025" width="5.85546875" style="1" customWidth="1"/>
    <col min="1026" max="1026" width="47.28515625" style="1" customWidth="1"/>
    <col min="1027" max="1027" width="10.5703125" style="1" customWidth="1"/>
    <col min="1028" max="1028" width="14" style="1" bestFit="1" customWidth="1"/>
    <col min="1029" max="1029" width="7" style="1" customWidth="1"/>
    <col min="1030" max="1030" width="11" style="1" customWidth="1"/>
    <col min="1031" max="1032" width="10.42578125" style="1" customWidth="1"/>
    <col min="1033" max="1033" width="11.42578125" style="1" customWidth="1"/>
    <col min="1034" max="1034" width="12.140625" style="1" bestFit="1" customWidth="1"/>
    <col min="1035" max="1035" width="11.28515625" style="1" bestFit="1" customWidth="1"/>
    <col min="1036" max="1280" width="9.140625" style="1"/>
    <col min="1281" max="1281" width="5.85546875" style="1" customWidth="1"/>
    <col min="1282" max="1282" width="47.28515625" style="1" customWidth="1"/>
    <col min="1283" max="1283" width="10.5703125" style="1" customWidth="1"/>
    <col min="1284" max="1284" width="14" style="1" bestFit="1" customWidth="1"/>
    <col min="1285" max="1285" width="7" style="1" customWidth="1"/>
    <col min="1286" max="1286" width="11" style="1" customWidth="1"/>
    <col min="1287" max="1288" width="10.42578125" style="1" customWidth="1"/>
    <col min="1289" max="1289" width="11.42578125" style="1" customWidth="1"/>
    <col min="1290" max="1290" width="12.140625" style="1" bestFit="1" customWidth="1"/>
    <col min="1291" max="1291" width="11.28515625" style="1" bestFit="1" customWidth="1"/>
    <col min="1292" max="1536" width="9.140625" style="1"/>
    <col min="1537" max="1537" width="5.85546875" style="1" customWidth="1"/>
    <col min="1538" max="1538" width="47.28515625" style="1" customWidth="1"/>
    <col min="1539" max="1539" width="10.5703125" style="1" customWidth="1"/>
    <col min="1540" max="1540" width="14" style="1" bestFit="1" customWidth="1"/>
    <col min="1541" max="1541" width="7" style="1" customWidth="1"/>
    <col min="1542" max="1542" width="11" style="1" customWidth="1"/>
    <col min="1543" max="1544" width="10.42578125" style="1" customWidth="1"/>
    <col min="1545" max="1545" width="11.42578125" style="1" customWidth="1"/>
    <col min="1546" max="1546" width="12.140625" style="1" bestFit="1" customWidth="1"/>
    <col min="1547" max="1547" width="11.28515625" style="1" bestFit="1" customWidth="1"/>
    <col min="1548" max="1792" width="9.140625" style="1"/>
    <col min="1793" max="1793" width="5.85546875" style="1" customWidth="1"/>
    <col min="1794" max="1794" width="47.28515625" style="1" customWidth="1"/>
    <col min="1795" max="1795" width="10.5703125" style="1" customWidth="1"/>
    <col min="1796" max="1796" width="14" style="1" bestFit="1" customWidth="1"/>
    <col min="1797" max="1797" width="7" style="1" customWidth="1"/>
    <col min="1798" max="1798" width="11" style="1" customWidth="1"/>
    <col min="1799" max="1800" width="10.42578125" style="1" customWidth="1"/>
    <col min="1801" max="1801" width="11.42578125" style="1" customWidth="1"/>
    <col min="1802" max="1802" width="12.140625" style="1" bestFit="1" customWidth="1"/>
    <col min="1803" max="1803" width="11.28515625" style="1" bestFit="1" customWidth="1"/>
    <col min="1804" max="2048" width="9.140625" style="1"/>
    <col min="2049" max="2049" width="5.85546875" style="1" customWidth="1"/>
    <col min="2050" max="2050" width="47.28515625" style="1" customWidth="1"/>
    <col min="2051" max="2051" width="10.5703125" style="1" customWidth="1"/>
    <col min="2052" max="2052" width="14" style="1" bestFit="1" customWidth="1"/>
    <col min="2053" max="2053" width="7" style="1" customWidth="1"/>
    <col min="2054" max="2054" width="11" style="1" customWidth="1"/>
    <col min="2055" max="2056" width="10.42578125" style="1" customWidth="1"/>
    <col min="2057" max="2057" width="11.42578125" style="1" customWidth="1"/>
    <col min="2058" max="2058" width="12.140625" style="1" bestFit="1" customWidth="1"/>
    <col min="2059" max="2059" width="11.28515625" style="1" bestFit="1" customWidth="1"/>
    <col min="2060" max="2304" width="9.140625" style="1"/>
    <col min="2305" max="2305" width="5.85546875" style="1" customWidth="1"/>
    <col min="2306" max="2306" width="47.28515625" style="1" customWidth="1"/>
    <col min="2307" max="2307" width="10.5703125" style="1" customWidth="1"/>
    <col min="2308" max="2308" width="14" style="1" bestFit="1" customWidth="1"/>
    <col min="2309" max="2309" width="7" style="1" customWidth="1"/>
    <col min="2310" max="2310" width="11" style="1" customWidth="1"/>
    <col min="2311" max="2312" width="10.42578125" style="1" customWidth="1"/>
    <col min="2313" max="2313" width="11.42578125" style="1" customWidth="1"/>
    <col min="2314" max="2314" width="12.140625" style="1" bestFit="1" customWidth="1"/>
    <col min="2315" max="2315" width="11.28515625" style="1" bestFit="1" customWidth="1"/>
    <col min="2316" max="2560" width="9.140625" style="1"/>
    <col min="2561" max="2561" width="5.85546875" style="1" customWidth="1"/>
    <col min="2562" max="2562" width="47.28515625" style="1" customWidth="1"/>
    <col min="2563" max="2563" width="10.5703125" style="1" customWidth="1"/>
    <col min="2564" max="2564" width="14" style="1" bestFit="1" customWidth="1"/>
    <col min="2565" max="2565" width="7" style="1" customWidth="1"/>
    <col min="2566" max="2566" width="11" style="1" customWidth="1"/>
    <col min="2567" max="2568" width="10.42578125" style="1" customWidth="1"/>
    <col min="2569" max="2569" width="11.42578125" style="1" customWidth="1"/>
    <col min="2570" max="2570" width="12.140625" style="1" bestFit="1" customWidth="1"/>
    <col min="2571" max="2571" width="11.28515625" style="1" bestFit="1" customWidth="1"/>
    <col min="2572" max="2816" width="9.140625" style="1"/>
    <col min="2817" max="2817" width="5.85546875" style="1" customWidth="1"/>
    <col min="2818" max="2818" width="47.28515625" style="1" customWidth="1"/>
    <col min="2819" max="2819" width="10.5703125" style="1" customWidth="1"/>
    <col min="2820" max="2820" width="14" style="1" bestFit="1" customWidth="1"/>
    <col min="2821" max="2821" width="7" style="1" customWidth="1"/>
    <col min="2822" max="2822" width="11" style="1" customWidth="1"/>
    <col min="2823" max="2824" width="10.42578125" style="1" customWidth="1"/>
    <col min="2825" max="2825" width="11.42578125" style="1" customWidth="1"/>
    <col min="2826" max="2826" width="12.140625" style="1" bestFit="1" customWidth="1"/>
    <col min="2827" max="2827" width="11.28515625" style="1" bestFit="1" customWidth="1"/>
    <col min="2828" max="3072" width="9.140625" style="1"/>
    <col min="3073" max="3073" width="5.85546875" style="1" customWidth="1"/>
    <col min="3074" max="3074" width="47.28515625" style="1" customWidth="1"/>
    <col min="3075" max="3075" width="10.5703125" style="1" customWidth="1"/>
    <col min="3076" max="3076" width="14" style="1" bestFit="1" customWidth="1"/>
    <col min="3077" max="3077" width="7" style="1" customWidth="1"/>
    <col min="3078" max="3078" width="11" style="1" customWidth="1"/>
    <col min="3079" max="3080" width="10.42578125" style="1" customWidth="1"/>
    <col min="3081" max="3081" width="11.42578125" style="1" customWidth="1"/>
    <col min="3082" max="3082" width="12.140625" style="1" bestFit="1" customWidth="1"/>
    <col min="3083" max="3083" width="11.28515625" style="1" bestFit="1" customWidth="1"/>
    <col min="3084" max="3328" width="9.140625" style="1"/>
    <col min="3329" max="3329" width="5.85546875" style="1" customWidth="1"/>
    <col min="3330" max="3330" width="47.28515625" style="1" customWidth="1"/>
    <col min="3331" max="3331" width="10.5703125" style="1" customWidth="1"/>
    <col min="3332" max="3332" width="14" style="1" bestFit="1" customWidth="1"/>
    <col min="3333" max="3333" width="7" style="1" customWidth="1"/>
    <col min="3334" max="3334" width="11" style="1" customWidth="1"/>
    <col min="3335" max="3336" width="10.42578125" style="1" customWidth="1"/>
    <col min="3337" max="3337" width="11.42578125" style="1" customWidth="1"/>
    <col min="3338" max="3338" width="12.140625" style="1" bestFit="1" customWidth="1"/>
    <col min="3339" max="3339" width="11.28515625" style="1" bestFit="1" customWidth="1"/>
    <col min="3340" max="3584" width="9.140625" style="1"/>
    <col min="3585" max="3585" width="5.85546875" style="1" customWidth="1"/>
    <col min="3586" max="3586" width="47.28515625" style="1" customWidth="1"/>
    <col min="3587" max="3587" width="10.5703125" style="1" customWidth="1"/>
    <col min="3588" max="3588" width="14" style="1" bestFit="1" customWidth="1"/>
    <col min="3589" max="3589" width="7" style="1" customWidth="1"/>
    <col min="3590" max="3590" width="11" style="1" customWidth="1"/>
    <col min="3591" max="3592" width="10.42578125" style="1" customWidth="1"/>
    <col min="3593" max="3593" width="11.42578125" style="1" customWidth="1"/>
    <col min="3594" max="3594" width="12.140625" style="1" bestFit="1" customWidth="1"/>
    <col min="3595" max="3595" width="11.28515625" style="1" bestFit="1" customWidth="1"/>
    <col min="3596" max="3840" width="9.140625" style="1"/>
    <col min="3841" max="3841" width="5.85546875" style="1" customWidth="1"/>
    <col min="3842" max="3842" width="47.28515625" style="1" customWidth="1"/>
    <col min="3843" max="3843" width="10.5703125" style="1" customWidth="1"/>
    <col min="3844" max="3844" width="14" style="1" bestFit="1" customWidth="1"/>
    <col min="3845" max="3845" width="7" style="1" customWidth="1"/>
    <col min="3846" max="3846" width="11" style="1" customWidth="1"/>
    <col min="3847" max="3848" width="10.42578125" style="1" customWidth="1"/>
    <col min="3849" max="3849" width="11.42578125" style="1" customWidth="1"/>
    <col min="3850" max="3850" width="12.140625" style="1" bestFit="1" customWidth="1"/>
    <col min="3851" max="3851" width="11.28515625" style="1" bestFit="1" customWidth="1"/>
    <col min="3852" max="4096" width="9.140625" style="1"/>
    <col min="4097" max="4097" width="5.85546875" style="1" customWidth="1"/>
    <col min="4098" max="4098" width="47.28515625" style="1" customWidth="1"/>
    <col min="4099" max="4099" width="10.5703125" style="1" customWidth="1"/>
    <col min="4100" max="4100" width="14" style="1" bestFit="1" customWidth="1"/>
    <col min="4101" max="4101" width="7" style="1" customWidth="1"/>
    <col min="4102" max="4102" width="11" style="1" customWidth="1"/>
    <col min="4103" max="4104" width="10.42578125" style="1" customWidth="1"/>
    <col min="4105" max="4105" width="11.42578125" style="1" customWidth="1"/>
    <col min="4106" max="4106" width="12.140625" style="1" bestFit="1" customWidth="1"/>
    <col min="4107" max="4107" width="11.28515625" style="1" bestFit="1" customWidth="1"/>
    <col min="4108" max="4352" width="9.140625" style="1"/>
    <col min="4353" max="4353" width="5.85546875" style="1" customWidth="1"/>
    <col min="4354" max="4354" width="47.28515625" style="1" customWidth="1"/>
    <col min="4355" max="4355" width="10.5703125" style="1" customWidth="1"/>
    <col min="4356" max="4356" width="14" style="1" bestFit="1" customWidth="1"/>
    <col min="4357" max="4357" width="7" style="1" customWidth="1"/>
    <col min="4358" max="4358" width="11" style="1" customWidth="1"/>
    <col min="4359" max="4360" width="10.42578125" style="1" customWidth="1"/>
    <col min="4361" max="4361" width="11.42578125" style="1" customWidth="1"/>
    <col min="4362" max="4362" width="12.140625" style="1" bestFit="1" customWidth="1"/>
    <col min="4363" max="4363" width="11.28515625" style="1" bestFit="1" customWidth="1"/>
    <col min="4364" max="4608" width="9.140625" style="1"/>
    <col min="4609" max="4609" width="5.85546875" style="1" customWidth="1"/>
    <col min="4610" max="4610" width="47.28515625" style="1" customWidth="1"/>
    <col min="4611" max="4611" width="10.5703125" style="1" customWidth="1"/>
    <col min="4612" max="4612" width="14" style="1" bestFit="1" customWidth="1"/>
    <col min="4613" max="4613" width="7" style="1" customWidth="1"/>
    <col min="4614" max="4614" width="11" style="1" customWidth="1"/>
    <col min="4615" max="4616" width="10.42578125" style="1" customWidth="1"/>
    <col min="4617" max="4617" width="11.42578125" style="1" customWidth="1"/>
    <col min="4618" max="4618" width="12.140625" style="1" bestFit="1" customWidth="1"/>
    <col min="4619" max="4619" width="11.28515625" style="1" bestFit="1" customWidth="1"/>
    <col min="4620" max="4864" width="9.140625" style="1"/>
    <col min="4865" max="4865" width="5.85546875" style="1" customWidth="1"/>
    <col min="4866" max="4866" width="47.28515625" style="1" customWidth="1"/>
    <col min="4867" max="4867" width="10.5703125" style="1" customWidth="1"/>
    <col min="4868" max="4868" width="14" style="1" bestFit="1" customWidth="1"/>
    <col min="4869" max="4869" width="7" style="1" customWidth="1"/>
    <col min="4870" max="4870" width="11" style="1" customWidth="1"/>
    <col min="4871" max="4872" width="10.42578125" style="1" customWidth="1"/>
    <col min="4873" max="4873" width="11.42578125" style="1" customWidth="1"/>
    <col min="4874" max="4874" width="12.140625" style="1" bestFit="1" customWidth="1"/>
    <col min="4875" max="4875" width="11.28515625" style="1" bestFit="1" customWidth="1"/>
    <col min="4876" max="5120" width="9.140625" style="1"/>
    <col min="5121" max="5121" width="5.85546875" style="1" customWidth="1"/>
    <col min="5122" max="5122" width="47.28515625" style="1" customWidth="1"/>
    <col min="5123" max="5123" width="10.5703125" style="1" customWidth="1"/>
    <col min="5124" max="5124" width="14" style="1" bestFit="1" customWidth="1"/>
    <col min="5125" max="5125" width="7" style="1" customWidth="1"/>
    <col min="5126" max="5126" width="11" style="1" customWidth="1"/>
    <col min="5127" max="5128" width="10.42578125" style="1" customWidth="1"/>
    <col min="5129" max="5129" width="11.42578125" style="1" customWidth="1"/>
    <col min="5130" max="5130" width="12.140625" style="1" bestFit="1" customWidth="1"/>
    <col min="5131" max="5131" width="11.28515625" style="1" bestFit="1" customWidth="1"/>
    <col min="5132" max="5376" width="9.140625" style="1"/>
    <col min="5377" max="5377" width="5.85546875" style="1" customWidth="1"/>
    <col min="5378" max="5378" width="47.28515625" style="1" customWidth="1"/>
    <col min="5379" max="5379" width="10.5703125" style="1" customWidth="1"/>
    <col min="5380" max="5380" width="14" style="1" bestFit="1" customWidth="1"/>
    <col min="5381" max="5381" width="7" style="1" customWidth="1"/>
    <col min="5382" max="5382" width="11" style="1" customWidth="1"/>
    <col min="5383" max="5384" width="10.42578125" style="1" customWidth="1"/>
    <col min="5385" max="5385" width="11.42578125" style="1" customWidth="1"/>
    <col min="5386" max="5386" width="12.140625" style="1" bestFit="1" customWidth="1"/>
    <col min="5387" max="5387" width="11.28515625" style="1" bestFit="1" customWidth="1"/>
    <col min="5388" max="5632" width="9.140625" style="1"/>
    <col min="5633" max="5633" width="5.85546875" style="1" customWidth="1"/>
    <col min="5634" max="5634" width="47.28515625" style="1" customWidth="1"/>
    <col min="5635" max="5635" width="10.5703125" style="1" customWidth="1"/>
    <col min="5636" max="5636" width="14" style="1" bestFit="1" customWidth="1"/>
    <col min="5637" max="5637" width="7" style="1" customWidth="1"/>
    <col min="5638" max="5638" width="11" style="1" customWidth="1"/>
    <col min="5639" max="5640" width="10.42578125" style="1" customWidth="1"/>
    <col min="5641" max="5641" width="11.42578125" style="1" customWidth="1"/>
    <col min="5642" max="5642" width="12.140625" style="1" bestFit="1" customWidth="1"/>
    <col min="5643" max="5643" width="11.28515625" style="1" bestFit="1" customWidth="1"/>
    <col min="5644" max="5888" width="9.140625" style="1"/>
    <col min="5889" max="5889" width="5.85546875" style="1" customWidth="1"/>
    <col min="5890" max="5890" width="47.28515625" style="1" customWidth="1"/>
    <col min="5891" max="5891" width="10.5703125" style="1" customWidth="1"/>
    <col min="5892" max="5892" width="14" style="1" bestFit="1" customWidth="1"/>
    <col min="5893" max="5893" width="7" style="1" customWidth="1"/>
    <col min="5894" max="5894" width="11" style="1" customWidth="1"/>
    <col min="5895" max="5896" width="10.42578125" style="1" customWidth="1"/>
    <col min="5897" max="5897" width="11.42578125" style="1" customWidth="1"/>
    <col min="5898" max="5898" width="12.140625" style="1" bestFit="1" customWidth="1"/>
    <col min="5899" max="5899" width="11.28515625" style="1" bestFit="1" customWidth="1"/>
    <col min="5900" max="6144" width="9.140625" style="1"/>
    <col min="6145" max="6145" width="5.85546875" style="1" customWidth="1"/>
    <col min="6146" max="6146" width="47.28515625" style="1" customWidth="1"/>
    <col min="6147" max="6147" width="10.5703125" style="1" customWidth="1"/>
    <col min="6148" max="6148" width="14" style="1" bestFit="1" customWidth="1"/>
    <col min="6149" max="6149" width="7" style="1" customWidth="1"/>
    <col min="6150" max="6150" width="11" style="1" customWidth="1"/>
    <col min="6151" max="6152" width="10.42578125" style="1" customWidth="1"/>
    <col min="6153" max="6153" width="11.42578125" style="1" customWidth="1"/>
    <col min="6154" max="6154" width="12.140625" style="1" bestFit="1" customWidth="1"/>
    <col min="6155" max="6155" width="11.28515625" style="1" bestFit="1" customWidth="1"/>
    <col min="6156" max="6400" width="9.140625" style="1"/>
    <col min="6401" max="6401" width="5.85546875" style="1" customWidth="1"/>
    <col min="6402" max="6402" width="47.28515625" style="1" customWidth="1"/>
    <col min="6403" max="6403" width="10.5703125" style="1" customWidth="1"/>
    <col min="6404" max="6404" width="14" style="1" bestFit="1" customWidth="1"/>
    <col min="6405" max="6405" width="7" style="1" customWidth="1"/>
    <col min="6406" max="6406" width="11" style="1" customWidth="1"/>
    <col min="6407" max="6408" width="10.42578125" style="1" customWidth="1"/>
    <col min="6409" max="6409" width="11.42578125" style="1" customWidth="1"/>
    <col min="6410" max="6410" width="12.140625" style="1" bestFit="1" customWidth="1"/>
    <col min="6411" max="6411" width="11.28515625" style="1" bestFit="1" customWidth="1"/>
    <col min="6412" max="6656" width="9.140625" style="1"/>
    <col min="6657" max="6657" width="5.85546875" style="1" customWidth="1"/>
    <col min="6658" max="6658" width="47.28515625" style="1" customWidth="1"/>
    <col min="6659" max="6659" width="10.5703125" style="1" customWidth="1"/>
    <col min="6660" max="6660" width="14" style="1" bestFit="1" customWidth="1"/>
    <col min="6661" max="6661" width="7" style="1" customWidth="1"/>
    <col min="6662" max="6662" width="11" style="1" customWidth="1"/>
    <col min="6663" max="6664" width="10.42578125" style="1" customWidth="1"/>
    <col min="6665" max="6665" width="11.42578125" style="1" customWidth="1"/>
    <col min="6666" max="6666" width="12.140625" style="1" bestFit="1" customWidth="1"/>
    <col min="6667" max="6667" width="11.28515625" style="1" bestFit="1" customWidth="1"/>
    <col min="6668" max="6912" width="9.140625" style="1"/>
    <col min="6913" max="6913" width="5.85546875" style="1" customWidth="1"/>
    <col min="6914" max="6914" width="47.28515625" style="1" customWidth="1"/>
    <col min="6915" max="6915" width="10.5703125" style="1" customWidth="1"/>
    <col min="6916" max="6916" width="14" style="1" bestFit="1" customWidth="1"/>
    <col min="6917" max="6917" width="7" style="1" customWidth="1"/>
    <col min="6918" max="6918" width="11" style="1" customWidth="1"/>
    <col min="6919" max="6920" width="10.42578125" style="1" customWidth="1"/>
    <col min="6921" max="6921" width="11.42578125" style="1" customWidth="1"/>
    <col min="6922" max="6922" width="12.140625" style="1" bestFit="1" customWidth="1"/>
    <col min="6923" max="6923" width="11.28515625" style="1" bestFit="1" customWidth="1"/>
    <col min="6924" max="7168" width="9.140625" style="1"/>
    <col min="7169" max="7169" width="5.85546875" style="1" customWidth="1"/>
    <col min="7170" max="7170" width="47.28515625" style="1" customWidth="1"/>
    <col min="7171" max="7171" width="10.5703125" style="1" customWidth="1"/>
    <col min="7172" max="7172" width="14" style="1" bestFit="1" customWidth="1"/>
    <col min="7173" max="7173" width="7" style="1" customWidth="1"/>
    <col min="7174" max="7174" width="11" style="1" customWidth="1"/>
    <col min="7175" max="7176" width="10.42578125" style="1" customWidth="1"/>
    <col min="7177" max="7177" width="11.42578125" style="1" customWidth="1"/>
    <col min="7178" max="7178" width="12.140625" style="1" bestFit="1" customWidth="1"/>
    <col min="7179" max="7179" width="11.28515625" style="1" bestFit="1" customWidth="1"/>
    <col min="7180" max="7424" width="9.140625" style="1"/>
    <col min="7425" max="7425" width="5.85546875" style="1" customWidth="1"/>
    <col min="7426" max="7426" width="47.28515625" style="1" customWidth="1"/>
    <col min="7427" max="7427" width="10.5703125" style="1" customWidth="1"/>
    <col min="7428" max="7428" width="14" style="1" bestFit="1" customWidth="1"/>
    <col min="7429" max="7429" width="7" style="1" customWidth="1"/>
    <col min="7430" max="7430" width="11" style="1" customWidth="1"/>
    <col min="7431" max="7432" width="10.42578125" style="1" customWidth="1"/>
    <col min="7433" max="7433" width="11.42578125" style="1" customWidth="1"/>
    <col min="7434" max="7434" width="12.140625" style="1" bestFit="1" customWidth="1"/>
    <col min="7435" max="7435" width="11.28515625" style="1" bestFit="1" customWidth="1"/>
    <col min="7436" max="7680" width="9.140625" style="1"/>
    <col min="7681" max="7681" width="5.85546875" style="1" customWidth="1"/>
    <col min="7682" max="7682" width="47.28515625" style="1" customWidth="1"/>
    <col min="7683" max="7683" width="10.5703125" style="1" customWidth="1"/>
    <col min="7684" max="7684" width="14" style="1" bestFit="1" customWidth="1"/>
    <col min="7685" max="7685" width="7" style="1" customWidth="1"/>
    <col min="7686" max="7686" width="11" style="1" customWidth="1"/>
    <col min="7687" max="7688" width="10.42578125" style="1" customWidth="1"/>
    <col min="7689" max="7689" width="11.42578125" style="1" customWidth="1"/>
    <col min="7690" max="7690" width="12.140625" style="1" bestFit="1" customWidth="1"/>
    <col min="7691" max="7691" width="11.28515625" style="1" bestFit="1" customWidth="1"/>
    <col min="7692" max="7936" width="9.140625" style="1"/>
    <col min="7937" max="7937" width="5.85546875" style="1" customWidth="1"/>
    <col min="7938" max="7938" width="47.28515625" style="1" customWidth="1"/>
    <col min="7939" max="7939" width="10.5703125" style="1" customWidth="1"/>
    <col min="7940" max="7940" width="14" style="1" bestFit="1" customWidth="1"/>
    <col min="7941" max="7941" width="7" style="1" customWidth="1"/>
    <col min="7942" max="7942" width="11" style="1" customWidth="1"/>
    <col min="7943" max="7944" width="10.42578125" style="1" customWidth="1"/>
    <col min="7945" max="7945" width="11.42578125" style="1" customWidth="1"/>
    <col min="7946" max="7946" width="12.140625" style="1" bestFit="1" customWidth="1"/>
    <col min="7947" max="7947" width="11.28515625" style="1" bestFit="1" customWidth="1"/>
    <col min="7948" max="8192" width="9.140625" style="1"/>
    <col min="8193" max="8193" width="5.85546875" style="1" customWidth="1"/>
    <col min="8194" max="8194" width="47.28515625" style="1" customWidth="1"/>
    <col min="8195" max="8195" width="10.5703125" style="1" customWidth="1"/>
    <col min="8196" max="8196" width="14" style="1" bestFit="1" customWidth="1"/>
    <col min="8197" max="8197" width="7" style="1" customWidth="1"/>
    <col min="8198" max="8198" width="11" style="1" customWidth="1"/>
    <col min="8199" max="8200" width="10.42578125" style="1" customWidth="1"/>
    <col min="8201" max="8201" width="11.42578125" style="1" customWidth="1"/>
    <col min="8202" max="8202" width="12.140625" style="1" bestFit="1" customWidth="1"/>
    <col min="8203" max="8203" width="11.28515625" style="1" bestFit="1" customWidth="1"/>
    <col min="8204" max="8448" width="9.140625" style="1"/>
    <col min="8449" max="8449" width="5.85546875" style="1" customWidth="1"/>
    <col min="8450" max="8450" width="47.28515625" style="1" customWidth="1"/>
    <col min="8451" max="8451" width="10.5703125" style="1" customWidth="1"/>
    <col min="8452" max="8452" width="14" style="1" bestFit="1" customWidth="1"/>
    <col min="8453" max="8453" width="7" style="1" customWidth="1"/>
    <col min="8454" max="8454" width="11" style="1" customWidth="1"/>
    <col min="8455" max="8456" width="10.42578125" style="1" customWidth="1"/>
    <col min="8457" max="8457" width="11.42578125" style="1" customWidth="1"/>
    <col min="8458" max="8458" width="12.140625" style="1" bestFit="1" customWidth="1"/>
    <col min="8459" max="8459" width="11.28515625" style="1" bestFit="1" customWidth="1"/>
    <col min="8460" max="8704" width="9.140625" style="1"/>
    <col min="8705" max="8705" width="5.85546875" style="1" customWidth="1"/>
    <col min="8706" max="8706" width="47.28515625" style="1" customWidth="1"/>
    <col min="8707" max="8707" width="10.5703125" style="1" customWidth="1"/>
    <col min="8708" max="8708" width="14" style="1" bestFit="1" customWidth="1"/>
    <col min="8709" max="8709" width="7" style="1" customWidth="1"/>
    <col min="8710" max="8710" width="11" style="1" customWidth="1"/>
    <col min="8711" max="8712" width="10.42578125" style="1" customWidth="1"/>
    <col min="8713" max="8713" width="11.42578125" style="1" customWidth="1"/>
    <col min="8714" max="8714" width="12.140625" style="1" bestFit="1" customWidth="1"/>
    <col min="8715" max="8715" width="11.28515625" style="1" bestFit="1" customWidth="1"/>
    <col min="8716" max="8960" width="9.140625" style="1"/>
    <col min="8961" max="8961" width="5.85546875" style="1" customWidth="1"/>
    <col min="8962" max="8962" width="47.28515625" style="1" customWidth="1"/>
    <col min="8963" max="8963" width="10.5703125" style="1" customWidth="1"/>
    <col min="8964" max="8964" width="14" style="1" bestFit="1" customWidth="1"/>
    <col min="8965" max="8965" width="7" style="1" customWidth="1"/>
    <col min="8966" max="8966" width="11" style="1" customWidth="1"/>
    <col min="8967" max="8968" width="10.42578125" style="1" customWidth="1"/>
    <col min="8969" max="8969" width="11.42578125" style="1" customWidth="1"/>
    <col min="8970" max="8970" width="12.140625" style="1" bestFit="1" customWidth="1"/>
    <col min="8971" max="8971" width="11.28515625" style="1" bestFit="1" customWidth="1"/>
    <col min="8972" max="9216" width="9.140625" style="1"/>
    <col min="9217" max="9217" width="5.85546875" style="1" customWidth="1"/>
    <col min="9218" max="9218" width="47.28515625" style="1" customWidth="1"/>
    <col min="9219" max="9219" width="10.5703125" style="1" customWidth="1"/>
    <col min="9220" max="9220" width="14" style="1" bestFit="1" customWidth="1"/>
    <col min="9221" max="9221" width="7" style="1" customWidth="1"/>
    <col min="9222" max="9222" width="11" style="1" customWidth="1"/>
    <col min="9223" max="9224" width="10.42578125" style="1" customWidth="1"/>
    <col min="9225" max="9225" width="11.42578125" style="1" customWidth="1"/>
    <col min="9226" max="9226" width="12.140625" style="1" bestFit="1" customWidth="1"/>
    <col min="9227" max="9227" width="11.28515625" style="1" bestFit="1" customWidth="1"/>
    <col min="9228" max="9472" width="9.140625" style="1"/>
    <col min="9473" max="9473" width="5.85546875" style="1" customWidth="1"/>
    <col min="9474" max="9474" width="47.28515625" style="1" customWidth="1"/>
    <col min="9475" max="9475" width="10.5703125" style="1" customWidth="1"/>
    <col min="9476" max="9476" width="14" style="1" bestFit="1" customWidth="1"/>
    <col min="9477" max="9477" width="7" style="1" customWidth="1"/>
    <col min="9478" max="9478" width="11" style="1" customWidth="1"/>
    <col min="9479" max="9480" width="10.42578125" style="1" customWidth="1"/>
    <col min="9481" max="9481" width="11.42578125" style="1" customWidth="1"/>
    <col min="9482" max="9482" width="12.140625" style="1" bestFit="1" customWidth="1"/>
    <col min="9483" max="9483" width="11.28515625" style="1" bestFit="1" customWidth="1"/>
    <col min="9484" max="9728" width="9.140625" style="1"/>
    <col min="9729" max="9729" width="5.85546875" style="1" customWidth="1"/>
    <col min="9730" max="9730" width="47.28515625" style="1" customWidth="1"/>
    <col min="9731" max="9731" width="10.5703125" style="1" customWidth="1"/>
    <col min="9732" max="9732" width="14" style="1" bestFit="1" customWidth="1"/>
    <col min="9733" max="9733" width="7" style="1" customWidth="1"/>
    <col min="9734" max="9734" width="11" style="1" customWidth="1"/>
    <col min="9735" max="9736" width="10.42578125" style="1" customWidth="1"/>
    <col min="9737" max="9737" width="11.42578125" style="1" customWidth="1"/>
    <col min="9738" max="9738" width="12.140625" style="1" bestFit="1" customWidth="1"/>
    <col min="9739" max="9739" width="11.28515625" style="1" bestFit="1" customWidth="1"/>
    <col min="9740" max="9984" width="9.140625" style="1"/>
    <col min="9985" max="9985" width="5.85546875" style="1" customWidth="1"/>
    <col min="9986" max="9986" width="47.28515625" style="1" customWidth="1"/>
    <col min="9987" max="9987" width="10.5703125" style="1" customWidth="1"/>
    <col min="9988" max="9988" width="14" style="1" bestFit="1" customWidth="1"/>
    <col min="9989" max="9989" width="7" style="1" customWidth="1"/>
    <col min="9990" max="9990" width="11" style="1" customWidth="1"/>
    <col min="9991" max="9992" width="10.42578125" style="1" customWidth="1"/>
    <col min="9993" max="9993" width="11.42578125" style="1" customWidth="1"/>
    <col min="9994" max="9994" width="12.140625" style="1" bestFit="1" customWidth="1"/>
    <col min="9995" max="9995" width="11.28515625" style="1" bestFit="1" customWidth="1"/>
    <col min="9996" max="10240" width="9.140625" style="1"/>
    <col min="10241" max="10241" width="5.85546875" style="1" customWidth="1"/>
    <col min="10242" max="10242" width="47.28515625" style="1" customWidth="1"/>
    <col min="10243" max="10243" width="10.5703125" style="1" customWidth="1"/>
    <col min="10244" max="10244" width="14" style="1" bestFit="1" customWidth="1"/>
    <col min="10245" max="10245" width="7" style="1" customWidth="1"/>
    <col min="10246" max="10246" width="11" style="1" customWidth="1"/>
    <col min="10247" max="10248" width="10.42578125" style="1" customWidth="1"/>
    <col min="10249" max="10249" width="11.42578125" style="1" customWidth="1"/>
    <col min="10250" max="10250" width="12.140625" style="1" bestFit="1" customWidth="1"/>
    <col min="10251" max="10251" width="11.28515625" style="1" bestFit="1" customWidth="1"/>
    <col min="10252" max="10496" width="9.140625" style="1"/>
    <col min="10497" max="10497" width="5.85546875" style="1" customWidth="1"/>
    <col min="10498" max="10498" width="47.28515625" style="1" customWidth="1"/>
    <col min="10499" max="10499" width="10.5703125" style="1" customWidth="1"/>
    <col min="10500" max="10500" width="14" style="1" bestFit="1" customWidth="1"/>
    <col min="10501" max="10501" width="7" style="1" customWidth="1"/>
    <col min="10502" max="10502" width="11" style="1" customWidth="1"/>
    <col min="10503" max="10504" width="10.42578125" style="1" customWidth="1"/>
    <col min="10505" max="10505" width="11.42578125" style="1" customWidth="1"/>
    <col min="10506" max="10506" width="12.140625" style="1" bestFit="1" customWidth="1"/>
    <col min="10507" max="10507" width="11.28515625" style="1" bestFit="1" customWidth="1"/>
    <col min="10508" max="10752" width="9.140625" style="1"/>
    <col min="10753" max="10753" width="5.85546875" style="1" customWidth="1"/>
    <col min="10754" max="10754" width="47.28515625" style="1" customWidth="1"/>
    <col min="10755" max="10755" width="10.5703125" style="1" customWidth="1"/>
    <col min="10756" max="10756" width="14" style="1" bestFit="1" customWidth="1"/>
    <col min="10757" max="10757" width="7" style="1" customWidth="1"/>
    <col min="10758" max="10758" width="11" style="1" customWidth="1"/>
    <col min="10759" max="10760" width="10.42578125" style="1" customWidth="1"/>
    <col min="10761" max="10761" width="11.42578125" style="1" customWidth="1"/>
    <col min="10762" max="10762" width="12.140625" style="1" bestFit="1" customWidth="1"/>
    <col min="10763" max="10763" width="11.28515625" style="1" bestFit="1" customWidth="1"/>
    <col min="10764" max="11008" width="9.140625" style="1"/>
    <col min="11009" max="11009" width="5.85546875" style="1" customWidth="1"/>
    <col min="11010" max="11010" width="47.28515625" style="1" customWidth="1"/>
    <col min="11011" max="11011" width="10.5703125" style="1" customWidth="1"/>
    <col min="11012" max="11012" width="14" style="1" bestFit="1" customWidth="1"/>
    <col min="11013" max="11013" width="7" style="1" customWidth="1"/>
    <col min="11014" max="11014" width="11" style="1" customWidth="1"/>
    <col min="11015" max="11016" width="10.42578125" style="1" customWidth="1"/>
    <col min="11017" max="11017" width="11.42578125" style="1" customWidth="1"/>
    <col min="11018" max="11018" width="12.140625" style="1" bestFit="1" customWidth="1"/>
    <col min="11019" max="11019" width="11.28515625" style="1" bestFit="1" customWidth="1"/>
    <col min="11020" max="11264" width="9.140625" style="1"/>
    <col min="11265" max="11265" width="5.85546875" style="1" customWidth="1"/>
    <col min="11266" max="11266" width="47.28515625" style="1" customWidth="1"/>
    <col min="11267" max="11267" width="10.5703125" style="1" customWidth="1"/>
    <col min="11268" max="11268" width="14" style="1" bestFit="1" customWidth="1"/>
    <col min="11269" max="11269" width="7" style="1" customWidth="1"/>
    <col min="11270" max="11270" width="11" style="1" customWidth="1"/>
    <col min="11271" max="11272" width="10.42578125" style="1" customWidth="1"/>
    <col min="11273" max="11273" width="11.42578125" style="1" customWidth="1"/>
    <col min="11274" max="11274" width="12.140625" style="1" bestFit="1" customWidth="1"/>
    <col min="11275" max="11275" width="11.28515625" style="1" bestFit="1" customWidth="1"/>
    <col min="11276" max="11520" width="9.140625" style="1"/>
    <col min="11521" max="11521" width="5.85546875" style="1" customWidth="1"/>
    <col min="11522" max="11522" width="47.28515625" style="1" customWidth="1"/>
    <col min="11523" max="11523" width="10.5703125" style="1" customWidth="1"/>
    <col min="11524" max="11524" width="14" style="1" bestFit="1" customWidth="1"/>
    <col min="11525" max="11525" width="7" style="1" customWidth="1"/>
    <col min="11526" max="11526" width="11" style="1" customWidth="1"/>
    <col min="11527" max="11528" width="10.42578125" style="1" customWidth="1"/>
    <col min="11529" max="11529" width="11.42578125" style="1" customWidth="1"/>
    <col min="11530" max="11530" width="12.140625" style="1" bestFit="1" customWidth="1"/>
    <col min="11531" max="11531" width="11.28515625" style="1" bestFit="1" customWidth="1"/>
    <col min="11532" max="11776" width="9.140625" style="1"/>
    <col min="11777" max="11777" width="5.85546875" style="1" customWidth="1"/>
    <col min="11778" max="11778" width="47.28515625" style="1" customWidth="1"/>
    <col min="11779" max="11779" width="10.5703125" style="1" customWidth="1"/>
    <col min="11780" max="11780" width="14" style="1" bestFit="1" customWidth="1"/>
    <col min="11781" max="11781" width="7" style="1" customWidth="1"/>
    <col min="11782" max="11782" width="11" style="1" customWidth="1"/>
    <col min="11783" max="11784" width="10.42578125" style="1" customWidth="1"/>
    <col min="11785" max="11785" width="11.42578125" style="1" customWidth="1"/>
    <col min="11786" max="11786" width="12.140625" style="1" bestFit="1" customWidth="1"/>
    <col min="11787" max="11787" width="11.28515625" style="1" bestFit="1" customWidth="1"/>
    <col min="11788" max="12032" width="9.140625" style="1"/>
    <col min="12033" max="12033" width="5.85546875" style="1" customWidth="1"/>
    <col min="12034" max="12034" width="47.28515625" style="1" customWidth="1"/>
    <col min="12035" max="12035" width="10.5703125" style="1" customWidth="1"/>
    <col min="12036" max="12036" width="14" style="1" bestFit="1" customWidth="1"/>
    <col min="12037" max="12037" width="7" style="1" customWidth="1"/>
    <col min="12038" max="12038" width="11" style="1" customWidth="1"/>
    <col min="12039" max="12040" width="10.42578125" style="1" customWidth="1"/>
    <col min="12041" max="12041" width="11.42578125" style="1" customWidth="1"/>
    <col min="12042" max="12042" width="12.140625" style="1" bestFit="1" customWidth="1"/>
    <col min="12043" max="12043" width="11.28515625" style="1" bestFit="1" customWidth="1"/>
    <col min="12044" max="12288" width="9.140625" style="1"/>
    <col min="12289" max="12289" width="5.85546875" style="1" customWidth="1"/>
    <col min="12290" max="12290" width="47.28515625" style="1" customWidth="1"/>
    <col min="12291" max="12291" width="10.5703125" style="1" customWidth="1"/>
    <col min="12292" max="12292" width="14" style="1" bestFit="1" customWidth="1"/>
    <col min="12293" max="12293" width="7" style="1" customWidth="1"/>
    <col min="12294" max="12294" width="11" style="1" customWidth="1"/>
    <col min="12295" max="12296" width="10.42578125" style="1" customWidth="1"/>
    <col min="12297" max="12297" width="11.42578125" style="1" customWidth="1"/>
    <col min="12298" max="12298" width="12.140625" style="1" bestFit="1" customWidth="1"/>
    <col min="12299" max="12299" width="11.28515625" style="1" bestFit="1" customWidth="1"/>
    <col min="12300" max="12544" width="9.140625" style="1"/>
    <col min="12545" max="12545" width="5.85546875" style="1" customWidth="1"/>
    <col min="12546" max="12546" width="47.28515625" style="1" customWidth="1"/>
    <col min="12547" max="12547" width="10.5703125" style="1" customWidth="1"/>
    <col min="12548" max="12548" width="14" style="1" bestFit="1" customWidth="1"/>
    <col min="12549" max="12549" width="7" style="1" customWidth="1"/>
    <col min="12550" max="12550" width="11" style="1" customWidth="1"/>
    <col min="12551" max="12552" width="10.42578125" style="1" customWidth="1"/>
    <col min="12553" max="12553" width="11.42578125" style="1" customWidth="1"/>
    <col min="12554" max="12554" width="12.140625" style="1" bestFit="1" customWidth="1"/>
    <col min="12555" max="12555" width="11.28515625" style="1" bestFit="1" customWidth="1"/>
    <col min="12556" max="12800" width="9.140625" style="1"/>
    <col min="12801" max="12801" width="5.85546875" style="1" customWidth="1"/>
    <col min="12802" max="12802" width="47.28515625" style="1" customWidth="1"/>
    <col min="12803" max="12803" width="10.5703125" style="1" customWidth="1"/>
    <col min="12804" max="12804" width="14" style="1" bestFit="1" customWidth="1"/>
    <col min="12805" max="12805" width="7" style="1" customWidth="1"/>
    <col min="12806" max="12806" width="11" style="1" customWidth="1"/>
    <col min="12807" max="12808" width="10.42578125" style="1" customWidth="1"/>
    <col min="12809" max="12809" width="11.42578125" style="1" customWidth="1"/>
    <col min="12810" max="12810" width="12.140625" style="1" bestFit="1" customWidth="1"/>
    <col min="12811" max="12811" width="11.28515625" style="1" bestFit="1" customWidth="1"/>
    <col min="12812" max="13056" width="9.140625" style="1"/>
    <col min="13057" max="13057" width="5.85546875" style="1" customWidth="1"/>
    <col min="13058" max="13058" width="47.28515625" style="1" customWidth="1"/>
    <col min="13059" max="13059" width="10.5703125" style="1" customWidth="1"/>
    <col min="13060" max="13060" width="14" style="1" bestFit="1" customWidth="1"/>
    <col min="13061" max="13061" width="7" style="1" customWidth="1"/>
    <col min="13062" max="13062" width="11" style="1" customWidth="1"/>
    <col min="13063" max="13064" width="10.42578125" style="1" customWidth="1"/>
    <col min="13065" max="13065" width="11.42578125" style="1" customWidth="1"/>
    <col min="13066" max="13066" width="12.140625" style="1" bestFit="1" customWidth="1"/>
    <col min="13067" max="13067" width="11.28515625" style="1" bestFit="1" customWidth="1"/>
    <col min="13068" max="13312" width="9.140625" style="1"/>
    <col min="13313" max="13313" width="5.85546875" style="1" customWidth="1"/>
    <col min="13314" max="13314" width="47.28515625" style="1" customWidth="1"/>
    <col min="13315" max="13315" width="10.5703125" style="1" customWidth="1"/>
    <col min="13316" max="13316" width="14" style="1" bestFit="1" customWidth="1"/>
    <col min="13317" max="13317" width="7" style="1" customWidth="1"/>
    <col min="13318" max="13318" width="11" style="1" customWidth="1"/>
    <col min="13319" max="13320" width="10.42578125" style="1" customWidth="1"/>
    <col min="13321" max="13321" width="11.42578125" style="1" customWidth="1"/>
    <col min="13322" max="13322" width="12.140625" style="1" bestFit="1" customWidth="1"/>
    <col min="13323" max="13323" width="11.28515625" style="1" bestFit="1" customWidth="1"/>
    <col min="13324" max="13568" width="9.140625" style="1"/>
    <col min="13569" max="13569" width="5.85546875" style="1" customWidth="1"/>
    <col min="13570" max="13570" width="47.28515625" style="1" customWidth="1"/>
    <col min="13571" max="13571" width="10.5703125" style="1" customWidth="1"/>
    <col min="13572" max="13572" width="14" style="1" bestFit="1" customWidth="1"/>
    <col min="13573" max="13573" width="7" style="1" customWidth="1"/>
    <col min="13574" max="13574" width="11" style="1" customWidth="1"/>
    <col min="13575" max="13576" width="10.42578125" style="1" customWidth="1"/>
    <col min="13577" max="13577" width="11.42578125" style="1" customWidth="1"/>
    <col min="13578" max="13578" width="12.140625" style="1" bestFit="1" customWidth="1"/>
    <col min="13579" max="13579" width="11.28515625" style="1" bestFit="1" customWidth="1"/>
    <col min="13580" max="13824" width="9.140625" style="1"/>
    <col min="13825" max="13825" width="5.85546875" style="1" customWidth="1"/>
    <col min="13826" max="13826" width="47.28515625" style="1" customWidth="1"/>
    <col min="13827" max="13827" width="10.5703125" style="1" customWidth="1"/>
    <col min="13828" max="13828" width="14" style="1" bestFit="1" customWidth="1"/>
    <col min="13829" max="13829" width="7" style="1" customWidth="1"/>
    <col min="13830" max="13830" width="11" style="1" customWidth="1"/>
    <col min="13831" max="13832" width="10.42578125" style="1" customWidth="1"/>
    <col min="13833" max="13833" width="11.42578125" style="1" customWidth="1"/>
    <col min="13834" max="13834" width="12.140625" style="1" bestFit="1" customWidth="1"/>
    <col min="13835" max="13835" width="11.28515625" style="1" bestFit="1" customWidth="1"/>
    <col min="13836" max="14080" width="9.140625" style="1"/>
    <col min="14081" max="14081" width="5.85546875" style="1" customWidth="1"/>
    <col min="14082" max="14082" width="47.28515625" style="1" customWidth="1"/>
    <col min="14083" max="14083" width="10.5703125" style="1" customWidth="1"/>
    <col min="14084" max="14084" width="14" style="1" bestFit="1" customWidth="1"/>
    <col min="14085" max="14085" width="7" style="1" customWidth="1"/>
    <col min="14086" max="14086" width="11" style="1" customWidth="1"/>
    <col min="14087" max="14088" width="10.42578125" style="1" customWidth="1"/>
    <col min="14089" max="14089" width="11.42578125" style="1" customWidth="1"/>
    <col min="14090" max="14090" width="12.140625" style="1" bestFit="1" customWidth="1"/>
    <col min="14091" max="14091" width="11.28515625" style="1" bestFit="1" customWidth="1"/>
    <col min="14092" max="14336" width="9.140625" style="1"/>
    <col min="14337" max="14337" width="5.85546875" style="1" customWidth="1"/>
    <col min="14338" max="14338" width="47.28515625" style="1" customWidth="1"/>
    <col min="14339" max="14339" width="10.5703125" style="1" customWidth="1"/>
    <col min="14340" max="14340" width="14" style="1" bestFit="1" customWidth="1"/>
    <col min="14341" max="14341" width="7" style="1" customWidth="1"/>
    <col min="14342" max="14342" width="11" style="1" customWidth="1"/>
    <col min="14343" max="14344" width="10.42578125" style="1" customWidth="1"/>
    <col min="14345" max="14345" width="11.42578125" style="1" customWidth="1"/>
    <col min="14346" max="14346" width="12.140625" style="1" bestFit="1" customWidth="1"/>
    <col min="14347" max="14347" width="11.28515625" style="1" bestFit="1" customWidth="1"/>
    <col min="14348" max="14592" width="9.140625" style="1"/>
    <col min="14593" max="14593" width="5.85546875" style="1" customWidth="1"/>
    <col min="14594" max="14594" width="47.28515625" style="1" customWidth="1"/>
    <col min="14595" max="14595" width="10.5703125" style="1" customWidth="1"/>
    <col min="14596" max="14596" width="14" style="1" bestFit="1" customWidth="1"/>
    <col min="14597" max="14597" width="7" style="1" customWidth="1"/>
    <col min="14598" max="14598" width="11" style="1" customWidth="1"/>
    <col min="14599" max="14600" width="10.42578125" style="1" customWidth="1"/>
    <col min="14601" max="14601" width="11.42578125" style="1" customWidth="1"/>
    <col min="14602" max="14602" width="12.140625" style="1" bestFit="1" customWidth="1"/>
    <col min="14603" max="14603" width="11.28515625" style="1" bestFit="1" customWidth="1"/>
    <col min="14604" max="14848" width="9.140625" style="1"/>
    <col min="14849" max="14849" width="5.85546875" style="1" customWidth="1"/>
    <col min="14850" max="14850" width="47.28515625" style="1" customWidth="1"/>
    <col min="14851" max="14851" width="10.5703125" style="1" customWidth="1"/>
    <col min="14852" max="14852" width="14" style="1" bestFit="1" customWidth="1"/>
    <col min="14853" max="14853" width="7" style="1" customWidth="1"/>
    <col min="14854" max="14854" width="11" style="1" customWidth="1"/>
    <col min="14855" max="14856" width="10.42578125" style="1" customWidth="1"/>
    <col min="14857" max="14857" width="11.42578125" style="1" customWidth="1"/>
    <col min="14858" max="14858" width="12.140625" style="1" bestFit="1" customWidth="1"/>
    <col min="14859" max="14859" width="11.28515625" style="1" bestFit="1" customWidth="1"/>
    <col min="14860" max="15104" width="9.140625" style="1"/>
    <col min="15105" max="15105" width="5.85546875" style="1" customWidth="1"/>
    <col min="15106" max="15106" width="47.28515625" style="1" customWidth="1"/>
    <col min="15107" max="15107" width="10.5703125" style="1" customWidth="1"/>
    <col min="15108" max="15108" width="14" style="1" bestFit="1" customWidth="1"/>
    <col min="15109" max="15109" width="7" style="1" customWidth="1"/>
    <col min="15110" max="15110" width="11" style="1" customWidth="1"/>
    <col min="15111" max="15112" width="10.42578125" style="1" customWidth="1"/>
    <col min="15113" max="15113" width="11.42578125" style="1" customWidth="1"/>
    <col min="15114" max="15114" width="12.140625" style="1" bestFit="1" customWidth="1"/>
    <col min="15115" max="15115" width="11.28515625" style="1" bestFit="1" customWidth="1"/>
    <col min="15116" max="15360" width="9.140625" style="1"/>
    <col min="15361" max="15361" width="5.85546875" style="1" customWidth="1"/>
    <col min="15362" max="15362" width="47.28515625" style="1" customWidth="1"/>
    <col min="15363" max="15363" width="10.5703125" style="1" customWidth="1"/>
    <col min="15364" max="15364" width="14" style="1" bestFit="1" customWidth="1"/>
    <col min="15365" max="15365" width="7" style="1" customWidth="1"/>
    <col min="15366" max="15366" width="11" style="1" customWidth="1"/>
    <col min="15367" max="15368" width="10.42578125" style="1" customWidth="1"/>
    <col min="15369" max="15369" width="11.42578125" style="1" customWidth="1"/>
    <col min="15370" max="15370" width="12.140625" style="1" bestFit="1" customWidth="1"/>
    <col min="15371" max="15371" width="11.28515625" style="1" bestFit="1" customWidth="1"/>
    <col min="15372" max="15616" width="9.140625" style="1"/>
    <col min="15617" max="15617" width="5.85546875" style="1" customWidth="1"/>
    <col min="15618" max="15618" width="47.28515625" style="1" customWidth="1"/>
    <col min="15619" max="15619" width="10.5703125" style="1" customWidth="1"/>
    <col min="15620" max="15620" width="14" style="1" bestFit="1" customWidth="1"/>
    <col min="15621" max="15621" width="7" style="1" customWidth="1"/>
    <col min="15622" max="15622" width="11" style="1" customWidth="1"/>
    <col min="15623" max="15624" width="10.42578125" style="1" customWidth="1"/>
    <col min="15625" max="15625" width="11.42578125" style="1" customWidth="1"/>
    <col min="15626" max="15626" width="12.140625" style="1" bestFit="1" customWidth="1"/>
    <col min="15627" max="15627" width="11.28515625" style="1" bestFit="1" customWidth="1"/>
    <col min="15628" max="15872" width="9.140625" style="1"/>
    <col min="15873" max="15873" width="5.85546875" style="1" customWidth="1"/>
    <col min="15874" max="15874" width="47.28515625" style="1" customWidth="1"/>
    <col min="15875" max="15875" width="10.5703125" style="1" customWidth="1"/>
    <col min="15876" max="15876" width="14" style="1" bestFit="1" customWidth="1"/>
    <col min="15877" max="15877" width="7" style="1" customWidth="1"/>
    <col min="15878" max="15878" width="11" style="1" customWidth="1"/>
    <col min="15879" max="15880" width="10.42578125" style="1" customWidth="1"/>
    <col min="15881" max="15881" width="11.42578125" style="1" customWidth="1"/>
    <col min="15882" max="15882" width="12.140625" style="1" bestFit="1" customWidth="1"/>
    <col min="15883" max="15883" width="11.28515625" style="1" bestFit="1" customWidth="1"/>
    <col min="15884" max="16128" width="9.140625" style="1"/>
    <col min="16129" max="16129" width="5.85546875" style="1" customWidth="1"/>
    <col min="16130" max="16130" width="47.28515625" style="1" customWidth="1"/>
    <col min="16131" max="16131" width="10.5703125" style="1" customWidth="1"/>
    <col min="16132" max="16132" width="14" style="1" bestFit="1" customWidth="1"/>
    <col min="16133" max="16133" width="7" style="1" customWidth="1"/>
    <col min="16134" max="16134" width="11" style="1" customWidth="1"/>
    <col min="16135" max="16136" width="10.42578125" style="1" customWidth="1"/>
    <col min="16137" max="16137" width="11.42578125" style="1" customWidth="1"/>
    <col min="16138" max="16138" width="12.140625" style="1" bestFit="1" customWidth="1"/>
    <col min="16139" max="16139" width="11.28515625" style="1" bestFit="1" customWidth="1"/>
    <col min="16140" max="16384" width="9.140625" style="1"/>
  </cols>
  <sheetData>
    <row r="1" spans="1:12" ht="36.75" customHeight="1" x14ac:dyDescent="0.25">
      <c r="A1" s="87" t="s">
        <v>187</v>
      </c>
      <c r="B1" s="87"/>
      <c r="C1" s="87"/>
      <c r="D1" s="87"/>
      <c r="E1" s="79"/>
    </row>
    <row r="2" spans="1:12" ht="30" customHeight="1" x14ac:dyDescent="0.25">
      <c r="B2" s="106" t="s">
        <v>267</v>
      </c>
      <c r="C2" s="106"/>
      <c r="D2" s="106"/>
    </row>
    <row r="3" spans="1:12" ht="35.25" customHeight="1" x14ac:dyDescent="0.25">
      <c r="A3" s="41" t="s">
        <v>0</v>
      </c>
      <c r="B3" s="42" t="s">
        <v>1</v>
      </c>
      <c r="C3" s="43" t="s">
        <v>2</v>
      </c>
      <c r="D3" s="44" t="s">
        <v>3</v>
      </c>
      <c r="E3" s="69"/>
      <c r="H3" s="45"/>
      <c r="I3" s="45"/>
      <c r="J3" s="70"/>
      <c r="K3" s="24"/>
    </row>
    <row r="4" spans="1:12" s="6" customFormat="1" ht="20.100000000000001" customHeight="1" x14ac:dyDescent="0.25">
      <c r="A4" s="41">
        <v>1</v>
      </c>
      <c r="B4" s="42" t="s">
        <v>4</v>
      </c>
      <c r="C4" s="41" t="s">
        <v>5</v>
      </c>
      <c r="D4" s="46" t="s">
        <v>330</v>
      </c>
      <c r="E4" s="71"/>
      <c r="F4" s="65"/>
      <c r="G4" s="65"/>
      <c r="H4" s="45"/>
      <c r="I4" s="45"/>
      <c r="J4" s="70"/>
      <c r="K4" s="24"/>
      <c r="L4" s="24"/>
    </row>
    <row r="5" spans="1:12" s="6" customFormat="1" ht="20.100000000000001" customHeight="1" x14ac:dyDescent="0.25">
      <c r="A5" s="41">
        <v>2</v>
      </c>
      <c r="B5" s="42" t="s">
        <v>117</v>
      </c>
      <c r="C5" s="41" t="s">
        <v>5</v>
      </c>
      <c r="D5" s="46" t="s">
        <v>331</v>
      </c>
      <c r="E5" s="71"/>
      <c r="F5" s="65"/>
      <c r="G5" s="65"/>
      <c r="H5" s="45"/>
      <c r="I5" s="45"/>
      <c r="J5" s="70"/>
      <c r="K5" s="24"/>
      <c r="L5" s="24"/>
    </row>
    <row r="6" spans="1:12" s="6" customFormat="1" ht="20.100000000000001" customHeight="1" x14ac:dyDescent="0.25">
      <c r="A6" s="41">
        <v>3</v>
      </c>
      <c r="B6" s="42" t="s">
        <v>118</v>
      </c>
      <c r="C6" s="41" t="s">
        <v>5</v>
      </c>
      <c r="D6" s="46" t="s">
        <v>332</v>
      </c>
      <c r="E6" s="71"/>
      <c r="F6" s="65"/>
      <c r="G6" s="65"/>
      <c r="H6" s="45"/>
      <c r="I6" s="45"/>
      <c r="J6" s="70"/>
      <c r="K6" s="24"/>
      <c r="L6" s="24"/>
    </row>
    <row r="7" spans="1:12" s="6" customFormat="1" ht="30" customHeight="1" x14ac:dyDescent="0.25">
      <c r="A7" s="41">
        <v>4</v>
      </c>
      <c r="B7" s="97" t="s">
        <v>333</v>
      </c>
      <c r="C7" s="98"/>
      <c r="D7" s="102"/>
      <c r="E7" s="72"/>
      <c r="F7" s="65"/>
      <c r="G7" s="65"/>
      <c r="H7" s="45"/>
      <c r="I7" s="45"/>
      <c r="J7" s="70"/>
      <c r="K7" s="24"/>
      <c r="L7" s="24"/>
    </row>
    <row r="8" spans="1:12" s="6" customFormat="1" ht="30" customHeight="1" x14ac:dyDescent="0.25">
      <c r="A8" s="41">
        <v>5</v>
      </c>
      <c r="B8" s="42" t="s">
        <v>119</v>
      </c>
      <c r="C8" s="41" t="s">
        <v>18</v>
      </c>
      <c r="D8" s="47">
        <v>-1271646.8084</v>
      </c>
      <c r="E8" s="73"/>
      <c r="F8" s="65"/>
      <c r="G8" s="65"/>
      <c r="H8" s="45"/>
      <c r="I8" s="45"/>
      <c r="J8" s="70"/>
      <c r="K8" s="24"/>
      <c r="L8" s="24"/>
    </row>
    <row r="9" spans="1:12" s="6" customFormat="1" ht="20.100000000000001" customHeight="1" x14ac:dyDescent="0.25">
      <c r="A9" s="41">
        <v>6</v>
      </c>
      <c r="B9" s="48" t="s">
        <v>129</v>
      </c>
      <c r="C9" s="41" t="s">
        <v>18</v>
      </c>
      <c r="D9" s="47">
        <v>1.18</v>
      </c>
      <c r="E9" s="73"/>
      <c r="F9" s="65"/>
      <c r="G9" s="65"/>
      <c r="H9" s="45"/>
      <c r="I9" s="45"/>
      <c r="J9" s="70"/>
      <c r="K9" s="24"/>
      <c r="L9" s="24"/>
    </row>
    <row r="10" spans="1:12" s="6" customFormat="1" ht="20.100000000000001" customHeight="1" x14ac:dyDescent="0.25">
      <c r="A10" s="41">
        <v>7</v>
      </c>
      <c r="B10" s="48" t="s">
        <v>130</v>
      </c>
      <c r="C10" s="41" t="s">
        <v>18</v>
      </c>
      <c r="D10" s="47">
        <v>530224.69999999995</v>
      </c>
      <c r="E10" s="73"/>
      <c r="F10" s="65"/>
      <c r="G10" s="65"/>
      <c r="H10" s="45"/>
      <c r="I10" s="45"/>
      <c r="J10" s="70"/>
      <c r="K10" s="24"/>
      <c r="L10" s="24"/>
    </row>
    <row r="11" spans="1:12" s="6" customFormat="1" ht="47.25" x14ac:dyDescent="0.25">
      <c r="A11" s="41">
        <v>8</v>
      </c>
      <c r="B11" s="49" t="s">
        <v>279</v>
      </c>
      <c r="C11" s="41" t="s">
        <v>18</v>
      </c>
      <c r="D11" s="85">
        <v>5194759.34</v>
      </c>
      <c r="E11" s="69"/>
      <c r="F11" s="65"/>
      <c r="G11" s="65"/>
      <c r="H11" s="45"/>
      <c r="I11" s="45"/>
      <c r="J11" s="70"/>
      <c r="K11" s="24"/>
      <c r="L11" s="24"/>
    </row>
    <row r="12" spans="1:12" s="6" customFormat="1" ht="20.100000000000001" customHeight="1" x14ac:dyDescent="0.25">
      <c r="A12" s="41">
        <v>9</v>
      </c>
      <c r="B12" s="50" t="s">
        <v>280</v>
      </c>
      <c r="C12" s="41" t="s">
        <v>18</v>
      </c>
      <c r="D12" s="47">
        <f>D11-D13-D14</f>
        <v>3570736.7395999995</v>
      </c>
      <c r="E12" s="73"/>
      <c r="F12" s="65"/>
      <c r="G12" s="65"/>
      <c r="H12" s="45"/>
      <c r="I12" s="45"/>
      <c r="J12" s="70"/>
      <c r="K12" s="24"/>
      <c r="L12" s="24"/>
    </row>
    <row r="13" spans="1:12" s="6" customFormat="1" ht="20.100000000000001" customHeight="1" x14ac:dyDescent="0.25">
      <c r="A13" s="41">
        <v>10</v>
      </c>
      <c r="B13" s="48" t="s">
        <v>262</v>
      </c>
      <c r="C13" s="41" t="s">
        <v>18</v>
      </c>
      <c r="D13" s="47">
        <f>J27</f>
        <v>954524.71080000012</v>
      </c>
      <c r="E13" s="73"/>
      <c r="F13" s="65"/>
      <c r="G13" s="65"/>
      <c r="H13" s="45"/>
      <c r="I13" s="45"/>
      <c r="J13" s="70"/>
      <c r="K13" s="24"/>
      <c r="L13" s="24"/>
    </row>
    <row r="14" spans="1:12" s="6" customFormat="1" ht="20.25" customHeight="1" x14ac:dyDescent="0.25">
      <c r="A14" s="41">
        <v>11</v>
      </c>
      <c r="B14" s="48" t="s">
        <v>263</v>
      </c>
      <c r="C14" s="41" t="s">
        <v>18</v>
      </c>
      <c r="D14" s="47">
        <f>J26</f>
        <v>669497.88959999999</v>
      </c>
      <c r="E14" s="73"/>
      <c r="F14" s="65"/>
      <c r="G14" s="65"/>
      <c r="H14" s="45"/>
      <c r="I14" s="45"/>
      <c r="J14" s="70"/>
      <c r="K14" s="24"/>
      <c r="L14" s="24"/>
    </row>
    <row r="15" spans="1:12" s="6" customFormat="1" ht="20.25" customHeight="1" x14ac:dyDescent="0.25">
      <c r="A15" s="41">
        <v>12</v>
      </c>
      <c r="B15" s="42" t="s">
        <v>120</v>
      </c>
      <c r="C15" s="41" t="s">
        <v>18</v>
      </c>
      <c r="D15" s="44">
        <f>SUM(D16:D20)</f>
        <v>4747705.41</v>
      </c>
      <c r="E15" s="69"/>
      <c r="F15" s="65"/>
      <c r="G15" s="65"/>
      <c r="H15" s="45"/>
      <c r="I15" s="45"/>
      <c r="J15" s="70"/>
      <c r="K15" s="24"/>
      <c r="L15" s="24"/>
    </row>
    <row r="16" spans="1:12" s="6" customFormat="1" ht="20.25" customHeight="1" x14ac:dyDescent="0.25">
      <c r="A16" s="41">
        <v>13</v>
      </c>
      <c r="B16" s="48" t="s">
        <v>189</v>
      </c>
      <c r="C16" s="41" t="s">
        <v>18</v>
      </c>
      <c r="D16" s="47">
        <v>4747705.41</v>
      </c>
      <c r="E16" s="73"/>
      <c r="F16" s="65"/>
      <c r="G16" s="65"/>
      <c r="H16" s="45"/>
      <c r="I16" s="45"/>
      <c r="J16" s="70"/>
      <c r="K16" s="24"/>
      <c r="L16" s="24"/>
    </row>
    <row r="17" spans="1:12" s="6" customFormat="1" ht="20.25" customHeight="1" x14ac:dyDescent="0.25">
      <c r="A17" s="41">
        <v>14</v>
      </c>
      <c r="B17" s="48" t="s">
        <v>190</v>
      </c>
      <c r="C17" s="41" t="s">
        <v>18</v>
      </c>
      <c r="D17" s="47">
        <v>0</v>
      </c>
      <c r="E17" s="73"/>
      <c r="F17" s="65"/>
      <c r="G17" s="65"/>
      <c r="H17" s="45"/>
      <c r="I17" s="45"/>
      <c r="J17" s="70"/>
      <c r="K17" s="24"/>
      <c r="L17" s="24"/>
    </row>
    <row r="18" spans="1:12" s="6" customFormat="1" ht="20.25" customHeight="1" x14ac:dyDescent="0.25">
      <c r="A18" s="41">
        <v>15</v>
      </c>
      <c r="B18" s="48" t="s">
        <v>131</v>
      </c>
      <c r="C18" s="41" t="s">
        <v>18</v>
      </c>
      <c r="D18" s="47">
        <v>0</v>
      </c>
      <c r="E18" s="73"/>
      <c r="F18" s="65"/>
      <c r="G18" s="65"/>
      <c r="H18" s="45"/>
      <c r="I18" s="45"/>
      <c r="J18" s="70"/>
      <c r="K18" s="24"/>
      <c r="L18" s="24"/>
    </row>
    <row r="19" spans="1:12" s="6" customFormat="1" ht="31.5" x14ac:dyDescent="0.25">
      <c r="A19" s="41">
        <v>16</v>
      </c>
      <c r="B19" s="48" t="s">
        <v>132</v>
      </c>
      <c r="C19" s="41" t="s">
        <v>18</v>
      </c>
      <c r="D19" s="47">
        <v>0</v>
      </c>
      <c r="E19" s="73"/>
      <c r="F19" s="65"/>
      <c r="G19" s="65"/>
      <c r="H19" s="45"/>
      <c r="I19" s="45"/>
      <c r="J19" s="70"/>
      <c r="K19" s="24"/>
      <c r="L19" s="24"/>
    </row>
    <row r="20" spans="1:12" s="6" customFormat="1" ht="20.25" customHeight="1" x14ac:dyDescent="0.25">
      <c r="A20" s="41">
        <v>17</v>
      </c>
      <c r="B20" s="48" t="s">
        <v>133</v>
      </c>
      <c r="C20" s="41" t="s">
        <v>18</v>
      </c>
      <c r="D20" s="47">
        <v>0</v>
      </c>
      <c r="E20" s="73"/>
      <c r="F20" s="65"/>
      <c r="G20" s="65"/>
      <c r="H20" s="45"/>
      <c r="I20" s="45"/>
      <c r="J20" s="70"/>
      <c r="K20" s="24"/>
      <c r="L20" s="24"/>
    </row>
    <row r="21" spans="1:12" s="6" customFormat="1" ht="24" customHeight="1" x14ac:dyDescent="0.25">
      <c r="A21" s="41">
        <v>18</v>
      </c>
      <c r="B21" s="42" t="s">
        <v>121</v>
      </c>
      <c r="C21" s="41" t="s">
        <v>18</v>
      </c>
      <c r="D21" s="44">
        <f>D8+D15</f>
        <v>3476058.6016000002</v>
      </c>
      <c r="E21" s="69"/>
      <c r="F21" s="65"/>
      <c r="G21" s="65"/>
      <c r="H21" s="45"/>
      <c r="I21" s="45"/>
      <c r="J21" s="70"/>
      <c r="K21" s="24"/>
      <c r="L21" s="24"/>
    </row>
    <row r="22" spans="1:12" s="6" customFormat="1" ht="31.5" x14ac:dyDescent="0.25">
      <c r="A22" s="41">
        <v>19</v>
      </c>
      <c r="B22" s="48" t="s">
        <v>122</v>
      </c>
      <c r="C22" s="41" t="s">
        <v>18</v>
      </c>
      <c r="D22" s="47">
        <f>D8+D13-D27</f>
        <v>-1491235.8876</v>
      </c>
      <c r="E22" s="73"/>
      <c r="F22" s="80"/>
      <c r="G22" s="80"/>
      <c r="H22" s="74"/>
      <c r="I22" s="74"/>
      <c r="J22" s="75"/>
      <c r="K22" s="24"/>
      <c r="L22" s="24"/>
    </row>
    <row r="23" spans="1:12" s="6" customFormat="1" ht="20.25" customHeight="1" x14ac:dyDescent="0.25">
      <c r="A23" s="41">
        <v>20</v>
      </c>
      <c r="B23" s="48" t="s">
        <v>127</v>
      </c>
      <c r="C23" s="41" t="s">
        <v>18</v>
      </c>
      <c r="D23" s="47">
        <v>1103</v>
      </c>
      <c r="E23" s="73"/>
      <c r="F23" s="80"/>
      <c r="G23" s="80"/>
      <c r="H23" s="74"/>
      <c r="I23" s="74"/>
      <c r="J23" s="75"/>
      <c r="K23" s="24"/>
      <c r="L23" s="24"/>
    </row>
    <row r="24" spans="1:12" s="6" customFormat="1" ht="20.25" customHeight="1" x14ac:dyDescent="0.25">
      <c r="A24" s="41">
        <v>21</v>
      </c>
      <c r="B24" s="48" t="s">
        <v>128</v>
      </c>
      <c r="C24" s="41" t="s">
        <v>18</v>
      </c>
      <c r="D24" s="47">
        <v>978380.28</v>
      </c>
      <c r="E24" s="73"/>
      <c r="F24" s="81" t="s">
        <v>334</v>
      </c>
      <c r="G24" s="81" t="s">
        <v>335</v>
      </c>
      <c r="H24" s="76"/>
      <c r="I24" s="76" t="s">
        <v>336</v>
      </c>
      <c r="J24" s="77" t="s">
        <v>337</v>
      </c>
      <c r="K24" s="24"/>
      <c r="L24" s="24"/>
    </row>
    <row r="25" spans="1:12" s="6" customFormat="1" ht="36" customHeight="1" x14ac:dyDescent="0.25">
      <c r="A25" s="41">
        <v>22</v>
      </c>
      <c r="B25" s="83" t="s">
        <v>281</v>
      </c>
      <c r="C25" s="41" t="s">
        <v>18</v>
      </c>
      <c r="D25" s="84">
        <f>SUM(D26:D42)</f>
        <v>5078000.8042000001</v>
      </c>
      <c r="E25" s="72"/>
      <c r="F25" s="81">
        <f>SUM(F26:F38)</f>
        <v>31.389999999999997</v>
      </c>
      <c r="G25" s="81">
        <f>SUM(G26:G38)</f>
        <v>33.119999999999997</v>
      </c>
      <c r="H25" s="76"/>
      <c r="I25" s="76"/>
      <c r="J25" s="77"/>
      <c r="K25" s="24"/>
      <c r="L25" s="24"/>
    </row>
    <row r="26" spans="1:12" s="6" customFormat="1" ht="20.25" customHeight="1" x14ac:dyDescent="0.25">
      <c r="A26" s="41">
        <v>23</v>
      </c>
      <c r="B26" s="51" t="s">
        <v>241</v>
      </c>
      <c r="C26" s="41" t="s">
        <v>18</v>
      </c>
      <c r="D26" s="47">
        <f>J26</f>
        <v>669497.88959999999</v>
      </c>
      <c r="E26" s="73"/>
      <c r="F26" s="81">
        <v>4.6500000000000004</v>
      </c>
      <c r="G26" s="81">
        <v>4.91</v>
      </c>
      <c r="H26" s="76"/>
      <c r="I26" s="70">
        <v>11671.86</v>
      </c>
      <c r="J26" s="77">
        <f>(F26*6+G26*6)*I26</f>
        <v>669497.88959999999</v>
      </c>
      <c r="K26" s="24"/>
      <c r="L26" s="24"/>
    </row>
    <row r="27" spans="1:12" s="6" customFormat="1" ht="20.25" customHeight="1" x14ac:dyDescent="0.25">
      <c r="A27" s="41">
        <v>24</v>
      </c>
      <c r="B27" s="51" t="s">
        <v>244</v>
      </c>
      <c r="C27" s="41" t="s">
        <v>18</v>
      </c>
      <c r="D27" s="47">
        <f>'[3]Ж-А'!$AB$17</f>
        <v>1174113.79</v>
      </c>
      <c r="E27" s="73"/>
      <c r="F27" s="81">
        <v>6.6</v>
      </c>
      <c r="G27" s="81">
        <v>7.03</v>
      </c>
      <c r="H27" s="76"/>
      <c r="I27" s="77">
        <f>I26</f>
        <v>11671.86</v>
      </c>
      <c r="J27" s="77">
        <f t="shared" ref="J27:J38" si="0">(F27*6+G27*6)*I27</f>
        <v>954524.71080000012</v>
      </c>
      <c r="K27" s="24"/>
      <c r="L27" s="24"/>
    </row>
    <row r="28" spans="1:12" s="6" customFormat="1" ht="20.25" customHeight="1" x14ac:dyDescent="0.25">
      <c r="A28" s="41">
        <v>25</v>
      </c>
      <c r="B28" s="51" t="s">
        <v>247</v>
      </c>
      <c r="C28" s="41" t="s">
        <v>18</v>
      </c>
      <c r="D28" s="47">
        <f>J28</f>
        <v>719920.32480000006</v>
      </c>
      <c r="E28" s="73"/>
      <c r="F28" s="81">
        <v>5</v>
      </c>
      <c r="G28" s="81">
        <v>5.28</v>
      </c>
      <c r="H28" s="76"/>
      <c r="I28" s="77">
        <f>I26</f>
        <v>11671.86</v>
      </c>
      <c r="J28" s="77">
        <f t="shared" si="0"/>
        <v>719920.32480000006</v>
      </c>
      <c r="K28" s="24"/>
      <c r="L28" s="24"/>
    </row>
    <row r="29" spans="1:12" s="6" customFormat="1" ht="20.100000000000001" customHeight="1" x14ac:dyDescent="0.25">
      <c r="A29" s="41">
        <v>26</v>
      </c>
      <c r="B29" s="51" t="s">
        <v>261</v>
      </c>
      <c r="C29" s="41" t="s">
        <v>18</v>
      </c>
      <c r="D29" s="47">
        <f t="shared" ref="D29:D42" si="1">J29</f>
        <v>70731.471600000004</v>
      </c>
      <c r="E29" s="73"/>
      <c r="F29" s="81">
        <v>0.49</v>
      </c>
      <c r="G29" s="81">
        <v>0.52</v>
      </c>
      <c r="H29" s="76"/>
      <c r="I29" s="77">
        <f>I26</f>
        <v>11671.86</v>
      </c>
      <c r="J29" s="77">
        <f t="shared" si="0"/>
        <v>70731.471600000004</v>
      </c>
      <c r="K29" s="24"/>
      <c r="L29" s="24"/>
    </row>
    <row r="30" spans="1:12" s="6" customFormat="1" ht="30" customHeight="1" x14ac:dyDescent="0.25">
      <c r="A30" s="41">
        <v>27</v>
      </c>
      <c r="B30" s="51" t="s">
        <v>248</v>
      </c>
      <c r="C30" s="41" t="s">
        <v>18</v>
      </c>
      <c r="D30" s="47">
        <f t="shared" si="1"/>
        <v>374666.70600000006</v>
      </c>
      <c r="E30" s="73"/>
      <c r="F30" s="81">
        <v>2.6</v>
      </c>
      <c r="G30" s="81">
        <v>2.75</v>
      </c>
      <c r="H30" s="76"/>
      <c r="I30" s="77">
        <f t="shared" ref="I30:I42" si="2">I29</f>
        <v>11671.86</v>
      </c>
      <c r="J30" s="77">
        <f t="shared" si="0"/>
        <v>374666.70600000006</v>
      </c>
      <c r="K30" s="24"/>
      <c r="L30" s="24"/>
    </row>
    <row r="31" spans="1:12" s="6" customFormat="1" ht="20.100000000000001" customHeight="1" x14ac:dyDescent="0.25">
      <c r="A31" s="41">
        <v>28</v>
      </c>
      <c r="B31" s="51" t="s">
        <v>250</v>
      </c>
      <c r="C31" s="41" t="s">
        <v>18</v>
      </c>
      <c r="D31" s="47">
        <f t="shared" si="1"/>
        <v>126056.08800000002</v>
      </c>
      <c r="E31" s="73"/>
      <c r="F31" s="81">
        <v>0.8</v>
      </c>
      <c r="G31" s="81">
        <v>1</v>
      </c>
      <c r="H31" s="76"/>
      <c r="I31" s="77">
        <f t="shared" si="2"/>
        <v>11671.86</v>
      </c>
      <c r="J31" s="77">
        <f t="shared" si="0"/>
        <v>126056.08800000002</v>
      </c>
      <c r="K31" s="24"/>
      <c r="L31" s="24"/>
    </row>
    <row r="32" spans="1:12" s="6" customFormat="1" ht="78.75" x14ac:dyDescent="0.25">
      <c r="A32" s="41">
        <v>29</v>
      </c>
      <c r="B32" s="51" t="s">
        <v>251</v>
      </c>
      <c r="C32" s="41" t="s">
        <v>18</v>
      </c>
      <c r="D32" s="47">
        <f t="shared" si="1"/>
        <v>609971.40359999996</v>
      </c>
      <c r="E32" s="73"/>
      <c r="F32" s="81">
        <v>4.18</v>
      </c>
      <c r="G32" s="81">
        <v>4.53</v>
      </c>
      <c r="H32" s="76"/>
      <c r="I32" s="77">
        <f t="shared" si="2"/>
        <v>11671.86</v>
      </c>
      <c r="J32" s="77">
        <f t="shared" si="0"/>
        <v>609971.40359999996</v>
      </c>
      <c r="K32" s="24"/>
      <c r="L32" s="24"/>
    </row>
    <row r="33" spans="1:12" s="6" customFormat="1" ht="30" customHeight="1" x14ac:dyDescent="0.25">
      <c r="A33" s="41">
        <v>30</v>
      </c>
      <c r="B33" s="51" t="s">
        <v>252</v>
      </c>
      <c r="C33" s="41" t="s">
        <v>18</v>
      </c>
      <c r="D33" s="47">
        <f t="shared" si="1"/>
        <v>8403.7392</v>
      </c>
      <c r="E33" s="73"/>
      <c r="F33" s="81">
        <v>0.06</v>
      </c>
      <c r="G33" s="81">
        <v>0.06</v>
      </c>
      <c r="H33" s="76"/>
      <c r="I33" s="77">
        <f t="shared" si="2"/>
        <v>11671.86</v>
      </c>
      <c r="J33" s="77">
        <f t="shared" si="0"/>
        <v>8403.7392</v>
      </c>
      <c r="K33" s="24"/>
      <c r="L33" s="24"/>
    </row>
    <row r="34" spans="1:12" s="6" customFormat="1" ht="30" customHeight="1" x14ac:dyDescent="0.25">
      <c r="A34" s="41"/>
      <c r="B34" s="51" t="s">
        <v>276</v>
      </c>
      <c r="C34" s="41" t="s">
        <v>18</v>
      </c>
      <c r="D34" s="47">
        <f t="shared" si="1"/>
        <v>64428.667199999996</v>
      </c>
      <c r="E34" s="73"/>
      <c r="F34" s="81">
        <v>0.45</v>
      </c>
      <c r="G34" s="81">
        <v>0.47</v>
      </c>
      <c r="H34" s="76"/>
      <c r="I34" s="77">
        <f t="shared" si="2"/>
        <v>11671.86</v>
      </c>
      <c r="J34" s="77">
        <f t="shared" si="0"/>
        <v>64428.667199999996</v>
      </c>
      <c r="K34" s="24"/>
      <c r="L34" s="24"/>
    </row>
    <row r="35" spans="1:12" s="6" customFormat="1" ht="20.100000000000001" customHeight="1" x14ac:dyDescent="0.25">
      <c r="A35" s="41">
        <v>32</v>
      </c>
      <c r="B35" s="51" t="s">
        <v>255</v>
      </c>
      <c r="C35" s="41" t="s">
        <v>18</v>
      </c>
      <c r="D35" s="47">
        <f t="shared" si="1"/>
        <v>20309.036400000001</v>
      </c>
      <c r="E35" s="73"/>
      <c r="F35" s="81">
        <v>0.14000000000000001</v>
      </c>
      <c r="G35" s="81">
        <v>0.15</v>
      </c>
      <c r="H35" s="76"/>
      <c r="I35" s="77">
        <f t="shared" si="2"/>
        <v>11671.86</v>
      </c>
      <c r="J35" s="77">
        <f t="shared" si="0"/>
        <v>20309.036400000001</v>
      </c>
      <c r="K35" s="24"/>
      <c r="L35" s="24"/>
    </row>
    <row r="36" spans="1:12" s="6" customFormat="1" ht="32.25" customHeight="1" x14ac:dyDescent="0.25">
      <c r="A36" s="41">
        <v>33</v>
      </c>
      <c r="B36" s="51" t="s">
        <v>257</v>
      </c>
      <c r="C36" s="41" t="s">
        <v>18</v>
      </c>
      <c r="D36" s="47">
        <f t="shared" si="1"/>
        <v>5602.4928</v>
      </c>
      <c r="E36" s="73"/>
      <c r="F36" s="81">
        <v>0.04</v>
      </c>
      <c r="G36" s="81">
        <v>0.04</v>
      </c>
      <c r="H36" s="76"/>
      <c r="I36" s="77">
        <f t="shared" si="2"/>
        <v>11671.86</v>
      </c>
      <c r="J36" s="77">
        <f t="shared" si="0"/>
        <v>5602.4928</v>
      </c>
      <c r="K36" s="24"/>
      <c r="L36" s="24"/>
    </row>
    <row r="37" spans="1:12" s="6" customFormat="1" ht="31.5" x14ac:dyDescent="0.25">
      <c r="A37" s="41">
        <v>34</v>
      </c>
      <c r="B37" s="51" t="s">
        <v>259</v>
      </c>
      <c r="C37" s="41" t="s">
        <v>18</v>
      </c>
      <c r="D37" s="47">
        <f t="shared" si="1"/>
        <v>683504.12160000007</v>
      </c>
      <c r="E37" s="73"/>
      <c r="F37" s="81">
        <v>4.88</v>
      </c>
      <c r="G37" s="81">
        <v>4.88</v>
      </c>
      <c r="H37" s="76"/>
      <c r="I37" s="77">
        <f t="shared" si="2"/>
        <v>11671.86</v>
      </c>
      <c r="J37" s="77">
        <f t="shared" si="0"/>
        <v>683504.12160000007</v>
      </c>
      <c r="K37" s="24"/>
      <c r="L37" s="24"/>
    </row>
    <row r="38" spans="1:12" s="6" customFormat="1" ht="31.5" x14ac:dyDescent="0.25">
      <c r="A38" s="41"/>
      <c r="B38" s="51" t="s">
        <v>338</v>
      </c>
      <c r="C38" s="41" t="s">
        <v>18</v>
      </c>
      <c r="D38" s="47">
        <f t="shared" si="1"/>
        <v>210093.48</v>
      </c>
      <c r="E38" s="73"/>
      <c r="F38" s="81">
        <v>1.5</v>
      </c>
      <c r="G38" s="81">
        <v>1.5</v>
      </c>
      <c r="H38" s="76"/>
      <c r="I38" s="77">
        <f t="shared" si="2"/>
        <v>11671.86</v>
      </c>
      <c r="J38" s="77">
        <f t="shared" si="0"/>
        <v>210093.48</v>
      </c>
      <c r="K38" s="24"/>
      <c r="L38" s="24"/>
    </row>
    <row r="39" spans="1:12" s="6" customFormat="1" ht="20.100000000000001" customHeight="1" x14ac:dyDescent="0.25">
      <c r="A39" s="41">
        <v>35</v>
      </c>
      <c r="B39" s="51" t="s">
        <v>282</v>
      </c>
      <c r="C39" s="41" t="s">
        <v>18</v>
      </c>
      <c r="D39" s="47">
        <f t="shared" si="1"/>
        <v>7003.1160000000018</v>
      </c>
      <c r="E39" s="73"/>
      <c r="F39" s="81">
        <v>0.05</v>
      </c>
      <c r="G39" s="81">
        <v>0.05</v>
      </c>
      <c r="H39" s="76">
        <v>0.05</v>
      </c>
      <c r="I39" s="77">
        <f t="shared" si="2"/>
        <v>11671.86</v>
      </c>
      <c r="J39" s="77">
        <f>(F39*6+G39*3+H39*3)*I39</f>
        <v>7003.1160000000018</v>
      </c>
      <c r="K39" s="24"/>
      <c r="L39" s="24"/>
    </row>
    <row r="40" spans="1:12" s="6" customFormat="1" ht="20.100000000000001" customHeight="1" x14ac:dyDescent="0.25">
      <c r="A40" s="41">
        <v>36</v>
      </c>
      <c r="B40" s="51" t="s">
        <v>283</v>
      </c>
      <c r="C40" s="41" t="s">
        <v>18</v>
      </c>
      <c r="D40" s="47">
        <f t="shared" si="1"/>
        <v>40968.228599999995</v>
      </c>
      <c r="E40" s="73"/>
      <c r="F40" s="81">
        <v>0.28999999999999998</v>
      </c>
      <c r="G40" s="81">
        <v>0.28999999999999998</v>
      </c>
      <c r="H40" s="76">
        <v>0.3</v>
      </c>
      <c r="I40" s="77">
        <f t="shared" si="2"/>
        <v>11671.86</v>
      </c>
      <c r="J40" s="77">
        <f>(F40*6+G40*3+H40*3)*I40</f>
        <v>40968.228599999995</v>
      </c>
      <c r="K40" s="24"/>
      <c r="L40" s="24"/>
    </row>
    <row r="41" spans="1:12" s="6" customFormat="1" ht="20.100000000000001" customHeight="1" x14ac:dyDescent="0.25">
      <c r="A41" s="41"/>
      <c r="B41" s="51"/>
      <c r="C41" s="41" t="s">
        <v>18</v>
      </c>
      <c r="D41" s="47">
        <f t="shared" si="1"/>
        <v>12605.608800000002</v>
      </c>
      <c r="E41" s="73"/>
      <c r="F41" s="81">
        <v>0.09</v>
      </c>
      <c r="G41" s="81">
        <v>0.09</v>
      </c>
      <c r="H41" s="76">
        <v>0.09</v>
      </c>
      <c r="I41" s="77">
        <f t="shared" si="2"/>
        <v>11671.86</v>
      </c>
      <c r="J41" s="77">
        <f>(F41*6+G41*3+H41*3)*I41</f>
        <v>12605.608800000002</v>
      </c>
      <c r="K41" s="24"/>
      <c r="L41" s="24"/>
    </row>
    <row r="42" spans="1:12" s="6" customFormat="1" ht="20.100000000000001" customHeight="1" x14ac:dyDescent="0.25">
      <c r="A42" s="41">
        <v>37</v>
      </c>
      <c r="B42" s="51" t="s">
        <v>284</v>
      </c>
      <c r="C42" s="41" t="s">
        <v>18</v>
      </c>
      <c r="D42" s="47">
        <f t="shared" si="1"/>
        <v>280124.63999999996</v>
      </c>
      <c r="E42" s="73"/>
      <c r="F42" s="81">
        <v>1.95</v>
      </c>
      <c r="G42" s="81">
        <v>2.0499999999999998</v>
      </c>
      <c r="H42" s="76">
        <v>2.0499999999999998</v>
      </c>
      <c r="I42" s="77">
        <f t="shared" si="2"/>
        <v>11671.86</v>
      </c>
      <c r="J42" s="77">
        <f>(F42*6+G42*3+H42*3)*I42</f>
        <v>280124.63999999996</v>
      </c>
      <c r="K42" s="24"/>
      <c r="L42" s="24"/>
    </row>
    <row r="43" spans="1:12" s="6" customFormat="1" ht="29.25" customHeight="1" x14ac:dyDescent="0.25">
      <c r="A43" s="41">
        <v>38</v>
      </c>
      <c r="B43" s="97" t="s">
        <v>191</v>
      </c>
      <c r="C43" s="98"/>
      <c r="D43" s="102"/>
      <c r="E43" s="72"/>
      <c r="F43" s="65"/>
      <c r="G43" s="65"/>
      <c r="H43" s="45"/>
      <c r="I43" s="45"/>
      <c r="J43" s="70"/>
      <c r="K43" s="24"/>
      <c r="L43" s="24"/>
    </row>
    <row r="44" spans="1:12" s="6" customFormat="1" ht="20.100000000000001" customHeight="1" x14ac:dyDescent="0.25">
      <c r="A44" s="41">
        <v>39</v>
      </c>
      <c r="B44" s="48" t="s">
        <v>192</v>
      </c>
      <c r="C44" s="41" t="s">
        <v>6</v>
      </c>
      <c r="D44" s="47">
        <v>0</v>
      </c>
      <c r="E44" s="73"/>
      <c r="F44" s="65"/>
      <c r="G44" s="65"/>
      <c r="H44" s="45"/>
      <c r="I44" s="45"/>
      <c r="J44" s="70"/>
      <c r="K44" s="24"/>
      <c r="L44" s="24"/>
    </row>
    <row r="45" spans="1:12" s="6" customFormat="1" ht="20.100000000000001" customHeight="1" x14ac:dyDescent="0.25">
      <c r="A45" s="41">
        <v>40</v>
      </c>
      <c r="B45" s="48" t="s">
        <v>193</v>
      </c>
      <c r="C45" s="41" t="s">
        <v>6</v>
      </c>
      <c r="D45" s="47">
        <v>0</v>
      </c>
      <c r="E45" s="73"/>
      <c r="F45" s="65"/>
      <c r="G45" s="65"/>
      <c r="H45" s="45"/>
      <c r="I45" s="45"/>
      <c r="J45" s="70"/>
      <c r="K45" s="24"/>
      <c r="L45" s="24"/>
    </row>
    <row r="46" spans="1:12" s="6" customFormat="1" ht="31.5" x14ac:dyDescent="0.25">
      <c r="A46" s="41">
        <v>41</v>
      </c>
      <c r="B46" s="48" t="s">
        <v>194</v>
      </c>
      <c r="C46" s="41" t="s">
        <v>6</v>
      </c>
      <c r="D46" s="47">
        <v>0</v>
      </c>
      <c r="E46" s="73"/>
      <c r="F46" s="65"/>
      <c r="G46" s="65"/>
      <c r="H46" s="45"/>
      <c r="I46" s="45"/>
      <c r="J46" s="70"/>
      <c r="K46" s="24"/>
      <c r="L46" s="24"/>
    </row>
    <row r="47" spans="1:12" s="6" customFormat="1" ht="20.100000000000001" customHeight="1" x14ac:dyDescent="0.25">
      <c r="A47" s="41">
        <v>42</v>
      </c>
      <c r="B47" s="48" t="s">
        <v>195</v>
      </c>
      <c r="C47" s="41" t="s">
        <v>18</v>
      </c>
      <c r="D47" s="47">
        <v>0</v>
      </c>
      <c r="E47" s="73"/>
      <c r="F47" s="65" t="s">
        <v>339</v>
      </c>
      <c r="G47" s="65"/>
      <c r="H47" s="45"/>
      <c r="I47" s="45"/>
      <c r="J47" s="70"/>
      <c r="K47" s="24"/>
      <c r="L47" s="24"/>
    </row>
    <row r="48" spans="1:12" s="6" customFormat="1" ht="20.100000000000001" customHeight="1" x14ac:dyDescent="0.25">
      <c r="A48" s="41">
        <v>50</v>
      </c>
      <c r="B48" s="97" t="s">
        <v>286</v>
      </c>
      <c r="C48" s="98"/>
      <c r="D48" s="102"/>
      <c r="E48" s="72"/>
      <c r="F48" s="65"/>
      <c r="G48" s="65"/>
      <c r="H48" s="45"/>
      <c r="I48" s="45"/>
      <c r="J48" s="70"/>
      <c r="K48" s="24"/>
      <c r="L48" s="24"/>
    </row>
    <row r="49" spans="1:12" s="6" customFormat="1" ht="20.100000000000001" customHeight="1" x14ac:dyDescent="0.25">
      <c r="A49" s="41">
        <v>51</v>
      </c>
      <c r="B49" s="99" t="s">
        <v>264</v>
      </c>
      <c r="C49" s="100"/>
      <c r="D49" s="101"/>
      <c r="E49" s="78"/>
      <c r="F49" s="65"/>
      <c r="G49" s="65"/>
      <c r="H49" s="45"/>
      <c r="I49" s="45"/>
      <c r="J49" s="70"/>
      <c r="K49" s="24"/>
      <c r="L49" s="24"/>
    </row>
    <row r="50" spans="1:12" s="6" customFormat="1" ht="20.100000000000001" customHeight="1" x14ac:dyDescent="0.25">
      <c r="A50" s="41">
        <v>52</v>
      </c>
      <c r="B50" s="48" t="s">
        <v>126</v>
      </c>
      <c r="C50" s="41" t="s">
        <v>265</v>
      </c>
      <c r="D50" s="47"/>
      <c r="E50" s="73"/>
      <c r="F50" s="65"/>
      <c r="G50" s="65"/>
      <c r="H50" s="45"/>
      <c r="I50" s="45"/>
      <c r="J50" s="70"/>
      <c r="K50" s="24"/>
      <c r="L50" s="24"/>
    </row>
    <row r="51" spans="1:12" s="6" customFormat="1" ht="20.100000000000001" customHeight="1" x14ac:dyDescent="0.25">
      <c r="A51" s="41">
        <v>53</v>
      </c>
      <c r="B51" s="48" t="s">
        <v>196</v>
      </c>
      <c r="C51" s="41" t="s">
        <v>18</v>
      </c>
      <c r="D51" s="47"/>
      <c r="E51" s="73"/>
      <c r="F51" s="65"/>
      <c r="G51" s="65"/>
      <c r="H51" s="45"/>
      <c r="I51" s="45"/>
      <c r="J51" s="70"/>
      <c r="K51" s="24"/>
      <c r="L51" s="24"/>
    </row>
    <row r="52" spans="1:12" s="6" customFormat="1" ht="20.100000000000001" customHeight="1" x14ac:dyDescent="0.25">
      <c r="A52" s="41">
        <v>54</v>
      </c>
      <c r="B52" s="48" t="s">
        <v>197</v>
      </c>
      <c r="C52" s="41" t="s">
        <v>18</v>
      </c>
      <c r="D52" s="47"/>
      <c r="E52" s="73"/>
      <c r="F52" s="65"/>
      <c r="G52" s="65"/>
      <c r="H52" s="45"/>
      <c r="I52" s="45"/>
      <c r="J52" s="70"/>
      <c r="K52" s="24"/>
      <c r="L52" s="24"/>
    </row>
    <row r="53" spans="1:12" s="6" customFormat="1" ht="20.100000000000001" customHeight="1" x14ac:dyDescent="0.25">
      <c r="A53" s="41">
        <v>55</v>
      </c>
      <c r="B53" s="48" t="s">
        <v>198</v>
      </c>
      <c r="C53" s="41" t="s">
        <v>18</v>
      </c>
      <c r="D53" s="47"/>
      <c r="E53" s="73"/>
      <c r="F53" s="65"/>
      <c r="G53" s="65"/>
      <c r="H53" s="45"/>
      <c r="I53" s="45"/>
      <c r="J53" s="70"/>
      <c r="K53" s="24"/>
      <c r="L53" s="24"/>
    </row>
    <row r="54" spans="1:12" s="6" customFormat="1" ht="33.75" customHeight="1" x14ac:dyDescent="0.25">
      <c r="A54" s="41">
        <v>60</v>
      </c>
      <c r="B54" s="97" t="s">
        <v>199</v>
      </c>
      <c r="C54" s="98"/>
      <c r="D54" s="98"/>
      <c r="E54" s="72"/>
      <c r="F54" s="65"/>
      <c r="G54" s="65"/>
      <c r="H54" s="45"/>
      <c r="I54" s="45"/>
      <c r="J54" s="70"/>
      <c r="K54" s="24"/>
      <c r="L54" s="24"/>
    </row>
    <row r="55" spans="1:12" s="6" customFormat="1" ht="20.100000000000001" customHeight="1" x14ac:dyDescent="0.25">
      <c r="A55" s="41">
        <v>61</v>
      </c>
      <c r="B55" s="48" t="s">
        <v>192</v>
      </c>
      <c r="C55" s="41" t="s">
        <v>6</v>
      </c>
      <c r="D55" s="47">
        <v>0</v>
      </c>
      <c r="E55" s="73"/>
      <c r="F55" s="65"/>
      <c r="G55" s="65"/>
      <c r="H55" s="45"/>
      <c r="I55" s="45"/>
      <c r="J55" s="70"/>
      <c r="K55" s="24"/>
      <c r="L55" s="24"/>
    </row>
    <row r="56" spans="1:12" s="6" customFormat="1" ht="20.100000000000001" customHeight="1" x14ac:dyDescent="0.25">
      <c r="A56" s="41">
        <v>62</v>
      </c>
      <c r="B56" s="48" t="s">
        <v>193</v>
      </c>
      <c r="C56" s="41" t="s">
        <v>6</v>
      </c>
      <c r="D56" s="47">
        <v>0</v>
      </c>
      <c r="E56" s="73"/>
      <c r="F56" s="65"/>
      <c r="G56" s="65"/>
      <c r="H56" s="45"/>
      <c r="I56" s="45"/>
      <c r="J56" s="70"/>
      <c r="K56" s="24"/>
      <c r="L56" s="24"/>
    </row>
    <row r="57" spans="1:12" s="6" customFormat="1" ht="31.5" x14ac:dyDescent="0.25">
      <c r="A57" s="41">
        <v>63</v>
      </c>
      <c r="B57" s="48" t="s">
        <v>194</v>
      </c>
      <c r="C57" s="41" t="s">
        <v>6</v>
      </c>
      <c r="D57" s="47">
        <v>0</v>
      </c>
      <c r="E57" s="73"/>
      <c r="F57" s="65"/>
      <c r="G57" s="65"/>
      <c r="H57" s="45"/>
      <c r="I57" s="45"/>
      <c r="J57" s="70"/>
      <c r="K57" s="24"/>
      <c r="L57" s="24"/>
    </row>
    <row r="58" spans="1:12" s="6" customFormat="1" ht="20.100000000000001" customHeight="1" x14ac:dyDescent="0.25">
      <c r="A58" s="41">
        <v>64</v>
      </c>
      <c r="B58" s="48" t="s">
        <v>195</v>
      </c>
      <c r="C58" s="41" t="s">
        <v>18</v>
      </c>
      <c r="D58" s="47">
        <v>0</v>
      </c>
      <c r="E58" s="73"/>
      <c r="F58" s="65" t="s">
        <v>339</v>
      </c>
      <c r="G58" s="65"/>
      <c r="H58" s="45"/>
      <c r="I58" s="45"/>
      <c r="J58" s="70"/>
      <c r="K58" s="24"/>
      <c r="L58" s="24"/>
    </row>
    <row r="59" spans="1:12" s="6" customFormat="1" ht="20.100000000000001" customHeight="1" x14ac:dyDescent="0.25">
      <c r="A59" s="41">
        <v>65</v>
      </c>
      <c r="B59" s="99" t="s">
        <v>287</v>
      </c>
      <c r="C59" s="100"/>
      <c r="D59" s="100"/>
      <c r="E59" s="78"/>
      <c r="F59" s="65"/>
      <c r="G59" s="65"/>
      <c r="H59" s="45"/>
      <c r="I59" s="45"/>
      <c r="J59" s="70"/>
      <c r="K59" s="24"/>
      <c r="L59" s="24"/>
    </row>
    <row r="60" spans="1:12" s="6" customFormat="1" ht="20.100000000000001" customHeight="1" x14ac:dyDescent="0.25">
      <c r="A60" s="41">
        <v>66</v>
      </c>
      <c r="B60" s="48" t="s">
        <v>126</v>
      </c>
      <c r="C60" s="41" t="s">
        <v>34</v>
      </c>
      <c r="D60" s="47"/>
      <c r="E60" s="73"/>
      <c r="F60" s="65"/>
      <c r="G60" s="65"/>
      <c r="H60" s="45"/>
      <c r="I60" s="45"/>
      <c r="J60" s="70"/>
      <c r="K60" s="24"/>
      <c r="L60" s="24"/>
    </row>
    <row r="61" spans="1:12" s="6" customFormat="1" ht="20.100000000000001" customHeight="1" x14ac:dyDescent="0.25">
      <c r="A61" s="41">
        <v>67</v>
      </c>
      <c r="B61" s="48" t="s">
        <v>196</v>
      </c>
      <c r="C61" s="41" t="s">
        <v>18</v>
      </c>
      <c r="D61" s="47"/>
      <c r="E61" s="73"/>
      <c r="F61" s="65"/>
      <c r="G61" s="65"/>
      <c r="H61" s="45"/>
      <c r="I61" s="45"/>
      <c r="J61" s="70"/>
      <c r="K61" s="24"/>
      <c r="L61" s="24"/>
    </row>
    <row r="62" spans="1:12" s="6" customFormat="1" ht="20.100000000000001" customHeight="1" x14ac:dyDescent="0.25">
      <c r="A62" s="41">
        <v>68</v>
      </c>
      <c r="B62" s="48" t="s">
        <v>197</v>
      </c>
      <c r="C62" s="41" t="s">
        <v>18</v>
      </c>
      <c r="D62" s="47"/>
      <c r="E62" s="73"/>
      <c r="F62" s="65"/>
      <c r="G62" s="65"/>
      <c r="H62" s="45"/>
      <c r="I62" s="45"/>
      <c r="J62" s="70"/>
      <c r="K62" s="24"/>
      <c r="L62" s="24"/>
    </row>
    <row r="63" spans="1:12" s="6" customFormat="1" ht="20.100000000000001" customHeight="1" x14ac:dyDescent="0.25">
      <c r="A63" s="41">
        <v>69</v>
      </c>
      <c r="B63" s="48" t="s">
        <v>198</v>
      </c>
      <c r="C63" s="41" t="s">
        <v>18</v>
      </c>
      <c r="D63" s="47"/>
      <c r="E63" s="73"/>
      <c r="F63" s="65"/>
      <c r="G63" s="65"/>
      <c r="H63" s="45"/>
      <c r="I63" s="45"/>
      <c r="J63" s="70"/>
      <c r="K63" s="24"/>
      <c r="L63" s="24"/>
    </row>
    <row r="64" spans="1:12" s="6" customFormat="1" ht="20.100000000000001" customHeight="1" x14ac:dyDescent="0.25">
      <c r="A64" s="41">
        <v>70</v>
      </c>
      <c r="B64" s="99" t="s">
        <v>288</v>
      </c>
      <c r="C64" s="100"/>
      <c r="D64" s="101"/>
      <c r="E64" s="78"/>
      <c r="F64" s="65"/>
      <c r="G64" s="65"/>
      <c r="H64" s="45"/>
      <c r="I64" s="45"/>
      <c r="J64" s="70"/>
      <c r="K64" s="24"/>
      <c r="L64" s="24"/>
    </row>
    <row r="65" spans="1:12" s="6" customFormat="1" ht="20.100000000000001" customHeight="1" x14ac:dyDescent="0.25">
      <c r="A65" s="41">
        <v>71</v>
      </c>
      <c r="B65" s="48" t="s">
        <v>126</v>
      </c>
      <c r="C65" s="41" t="s">
        <v>34</v>
      </c>
      <c r="D65" s="47"/>
      <c r="E65" s="73"/>
      <c r="F65" s="65"/>
      <c r="G65" s="65"/>
      <c r="H65" s="45"/>
      <c r="I65" s="45"/>
      <c r="J65" s="70"/>
      <c r="K65" s="24"/>
      <c r="L65" s="24"/>
    </row>
    <row r="66" spans="1:12" s="6" customFormat="1" ht="20.100000000000001" customHeight="1" x14ac:dyDescent="0.25">
      <c r="A66" s="41">
        <v>72</v>
      </c>
      <c r="B66" s="48" t="s">
        <v>196</v>
      </c>
      <c r="C66" s="41" t="s">
        <v>18</v>
      </c>
      <c r="D66" s="47"/>
      <c r="E66" s="73"/>
      <c r="F66" s="65"/>
      <c r="G66" s="65"/>
      <c r="H66" s="45"/>
      <c r="I66" s="45"/>
      <c r="J66" s="70"/>
      <c r="K66" s="24"/>
      <c r="L66" s="24"/>
    </row>
    <row r="67" spans="1:12" s="6" customFormat="1" ht="20.100000000000001" customHeight="1" x14ac:dyDescent="0.25">
      <c r="A67" s="41">
        <v>73</v>
      </c>
      <c r="B67" s="48" t="s">
        <v>197</v>
      </c>
      <c r="C67" s="41" t="s">
        <v>18</v>
      </c>
      <c r="D67" s="47"/>
      <c r="E67" s="73"/>
      <c r="F67" s="65"/>
      <c r="G67" s="65"/>
      <c r="H67" s="45"/>
      <c r="I67" s="45"/>
      <c r="J67" s="70"/>
      <c r="K67" s="24"/>
      <c r="L67" s="24"/>
    </row>
    <row r="68" spans="1:12" s="6" customFormat="1" ht="20.100000000000001" customHeight="1" x14ac:dyDescent="0.25">
      <c r="A68" s="41">
        <v>74</v>
      </c>
      <c r="B68" s="48" t="s">
        <v>198</v>
      </c>
      <c r="C68" s="41" t="s">
        <v>18</v>
      </c>
      <c r="D68" s="47"/>
      <c r="E68" s="73"/>
      <c r="F68" s="65"/>
      <c r="G68" s="65"/>
      <c r="H68" s="45"/>
      <c r="I68" s="45"/>
      <c r="J68" s="70"/>
      <c r="K68" s="24"/>
      <c r="L68" s="24"/>
    </row>
    <row r="69" spans="1:12" s="6" customFormat="1" ht="34.5" customHeight="1" x14ac:dyDescent="0.25">
      <c r="A69" s="41">
        <v>79</v>
      </c>
      <c r="B69" s="97" t="s">
        <v>199</v>
      </c>
      <c r="C69" s="98"/>
      <c r="D69" s="98"/>
      <c r="E69" s="72"/>
      <c r="F69" s="65"/>
      <c r="G69" s="65"/>
      <c r="H69" s="45"/>
      <c r="I69" s="45"/>
      <c r="J69" s="70"/>
      <c r="K69" s="24"/>
      <c r="L69" s="24"/>
    </row>
    <row r="70" spans="1:12" s="6" customFormat="1" ht="20.100000000000001" customHeight="1" x14ac:dyDescent="0.25">
      <c r="A70" s="41">
        <v>80</v>
      </c>
      <c r="B70" s="48" t="s">
        <v>192</v>
      </c>
      <c r="C70" s="41" t="s">
        <v>6</v>
      </c>
      <c r="D70" s="47">
        <v>0</v>
      </c>
      <c r="E70" s="73"/>
      <c r="F70" s="65"/>
      <c r="G70" s="65"/>
      <c r="H70" s="45"/>
      <c r="I70" s="45"/>
      <c r="J70" s="70"/>
      <c r="K70" s="24"/>
      <c r="L70" s="24"/>
    </row>
    <row r="71" spans="1:12" s="6" customFormat="1" ht="20.100000000000001" customHeight="1" x14ac:dyDescent="0.25">
      <c r="A71" s="41">
        <v>81</v>
      </c>
      <c r="B71" s="48" t="s">
        <v>193</v>
      </c>
      <c r="C71" s="41" t="s">
        <v>6</v>
      </c>
      <c r="D71" s="47">
        <v>0</v>
      </c>
      <c r="E71" s="73"/>
      <c r="F71" s="65"/>
      <c r="G71" s="65"/>
      <c r="H71" s="45"/>
      <c r="I71" s="45"/>
      <c r="J71" s="70"/>
      <c r="K71" s="24"/>
      <c r="L71" s="24"/>
    </row>
    <row r="72" spans="1:12" s="6" customFormat="1" ht="31.5" x14ac:dyDescent="0.25">
      <c r="A72" s="41">
        <v>82</v>
      </c>
      <c r="B72" s="48" t="s">
        <v>194</v>
      </c>
      <c r="C72" s="41" t="s">
        <v>6</v>
      </c>
      <c r="D72" s="47">
        <v>0</v>
      </c>
      <c r="E72" s="73"/>
      <c r="F72" s="65"/>
      <c r="G72" s="65"/>
      <c r="H72" s="45"/>
      <c r="I72" s="45"/>
      <c r="J72" s="70"/>
      <c r="K72" s="24"/>
      <c r="L72" s="24"/>
    </row>
    <row r="73" spans="1:12" s="6" customFormat="1" ht="20.100000000000001" customHeight="1" x14ac:dyDescent="0.25">
      <c r="A73" s="41">
        <v>83</v>
      </c>
      <c r="B73" s="48" t="s">
        <v>195</v>
      </c>
      <c r="C73" s="41" t="s">
        <v>18</v>
      </c>
      <c r="D73" s="47">
        <v>0</v>
      </c>
      <c r="E73" s="73"/>
      <c r="F73" s="65" t="s">
        <v>339</v>
      </c>
      <c r="G73" s="65"/>
      <c r="H73" s="45"/>
      <c r="I73" s="45"/>
      <c r="J73" s="70"/>
      <c r="K73" s="24"/>
      <c r="L73" s="24"/>
    </row>
    <row r="74" spans="1:12" s="6" customFormat="1" ht="30" customHeight="1" x14ac:dyDescent="0.25">
      <c r="A74" s="41">
        <v>84</v>
      </c>
      <c r="B74" s="97" t="s">
        <v>289</v>
      </c>
      <c r="C74" s="98"/>
      <c r="D74" s="98"/>
      <c r="E74" s="72"/>
      <c r="F74" s="65"/>
      <c r="G74" s="65"/>
      <c r="H74" s="45"/>
      <c r="I74" s="45"/>
      <c r="J74" s="70"/>
      <c r="K74" s="24"/>
      <c r="L74" s="24"/>
    </row>
    <row r="75" spans="1:12" s="6" customFormat="1" ht="20.100000000000001" customHeight="1" x14ac:dyDescent="0.25">
      <c r="A75" s="41">
        <v>85</v>
      </c>
      <c r="B75" s="48" t="s">
        <v>126</v>
      </c>
      <c r="C75" s="41" t="s">
        <v>34</v>
      </c>
      <c r="D75" s="47"/>
      <c r="E75" s="73"/>
      <c r="F75" s="65"/>
      <c r="G75" s="65"/>
      <c r="H75" s="45"/>
      <c r="I75" s="45"/>
      <c r="J75" s="70"/>
      <c r="K75" s="24"/>
      <c r="L75" s="24"/>
    </row>
    <row r="76" spans="1:12" s="6" customFormat="1" ht="20.100000000000001" customHeight="1" x14ac:dyDescent="0.25">
      <c r="A76" s="41">
        <v>86</v>
      </c>
      <c r="B76" s="48" t="s">
        <v>196</v>
      </c>
      <c r="C76" s="41" t="s">
        <v>18</v>
      </c>
      <c r="D76" s="47"/>
      <c r="E76" s="73"/>
      <c r="F76" s="65"/>
      <c r="G76" s="65"/>
      <c r="H76" s="45"/>
      <c r="I76" s="45"/>
      <c r="J76" s="70"/>
      <c r="K76" s="24"/>
      <c r="L76" s="24"/>
    </row>
    <row r="77" spans="1:12" s="6" customFormat="1" ht="32.25" customHeight="1" x14ac:dyDescent="0.25">
      <c r="A77" s="41">
        <v>87</v>
      </c>
      <c r="B77" s="48" t="s">
        <v>197</v>
      </c>
      <c r="C77" s="41" t="s">
        <v>18</v>
      </c>
      <c r="D77" s="47"/>
      <c r="E77" s="73"/>
      <c r="F77" s="65"/>
      <c r="G77" s="65"/>
      <c r="H77" s="45"/>
      <c r="I77" s="45"/>
      <c r="J77" s="70"/>
      <c r="K77" s="24"/>
      <c r="L77" s="24"/>
    </row>
    <row r="78" spans="1:12" s="6" customFormat="1" ht="20.100000000000001" customHeight="1" x14ac:dyDescent="0.25">
      <c r="A78" s="41">
        <v>88</v>
      </c>
      <c r="B78" s="48" t="s">
        <v>198</v>
      </c>
      <c r="C78" s="41" t="s">
        <v>18</v>
      </c>
      <c r="D78" s="47"/>
      <c r="E78" s="73"/>
      <c r="F78" s="65"/>
      <c r="G78" s="65"/>
      <c r="H78" s="45"/>
      <c r="I78" s="45"/>
      <c r="J78" s="70"/>
      <c r="K78" s="24"/>
      <c r="L78" s="24"/>
    </row>
    <row r="79" spans="1:12" s="6" customFormat="1" ht="33.75" customHeight="1" x14ac:dyDescent="0.25">
      <c r="A79" s="41">
        <v>93</v>
      </c>
      <c r="B79" s="97" t="s">
        <v>199</v>
      </c>
      <c r="C79" s="98"/>
      <c r="D79" s="98"/>
      <c r="E79" s="72"/>
      <c r="F79" s="65"/>
      <c r="G79" s="65"/>
      <c r="H79" s="45"/>
      <c r="I79" s="45"/>
      <c r="J79" s="70"/>
      <c r="K79" s="24"/>
      <c r="L79" s="24"/>
    </row>
    <row r="80" spans="1:12" s="6" customFormat="1" ht="30" customHeight="1" x14ac:dyDescent="0.25">
      <c r="A80" s="41">
        <v>94</v>
      </c>
      <c r="B80" s="48" t="s">
        <v>192</v>
      </c>
      <c r="C80" s="41" t="s">
        <v>6</v>
      </c>
      <c r="D80" s="47">
        <v>0</v>
      </c>
      <c r="E80" s="73"/>
      <c r="F80" s="65"/>
      <c r="G80" s="65"/>
      <c r="H80" s="45"/>
      <c r="I80" s="45"/>
      <c r="J80" s="70"/>
      <c r="K80" s="24"/>
      <c r="L80" s="24"/>
    </row>
    <row r="81" spans="1:12" s="6" customFormat="1" ht="20.100000000000001" customHeight="1" x14ac:dyDescent="0.25">
      <c r="A81" s="41">
        <v>95</v>
      </c>
      <c r="B81" s="48" t="s">
        <v>193</v>
      </c>
      <c r="C81" s="41" t="s">
        <v>6</v>
      </c>
      <c r="D81" s="47">
        <v>0</v>
      </c>
      <c r="E81" s="73"/>
      <c r="F81" s="65"/>
      <c r="G81" s="65"/>
      <c r="H81" s="45"/>
      <c r="I81" s="45"/>
      <c r="J81" s="70"/>
      <c r="K81" s="24"/>
      <c r="L81" s="24"/>
    </row>
    <row r="82" spans="1:12" s="6" customFormat="1" ht="31.5" x14ac:dyDescent="0.25">
      <c r="A82" s="41">
        <v>96</v>
      </c>
      <c r="B82" s="48" t="s">
        <v>194</v>
      </c>
      <c r="C82" s="41" t="s">
        <v>6</v>
      </c>
      <c r="D82" s="47">
        <v>0</v>
      </c>
      <c r="E82" s="73"/>
      <c r="F82" s="65"/>
      <c r="G82" s="65"/>
      <c r="H82" s="45"/>
      <c r="I82" s="45"/>
      <c r="J82" s="70"/>
      <c r="K82" s="24"/>
      <c r="L82" s="24"/>
    </row>
    <row r="83" spans="1:12" s="6" customFormat="1" ht="30" customHeight="1" x14ac:dyDescent="0.25">
      <c r="A83" s="41">
        <v>97</v>
      </c>
      <c r="B83" s="48" t="s">
        <v>195</v>
      </c>
      <c r="C83" s="41" t="s">
        <v>18</v>
      </c>
      <c r="D83" s="47">
        <v>0</v>
      </c>
      <c r="E83" s="73"/>
      <c r="F83" s="65"/>
      <c r="G83" s="65"/>
      <c r="H83" s="45"/>
      <c r="I83" s="45"/>
      <c r="J83" s="70"/>
      <c r="K83" s="24"/>
      <c r="L83" s="24"/>
    </row>
    <row r="84" spans="1:12" s="6" customFormat="1" ht="24.75" customHeight="1" x14ac:dyDescent="0.25">
      <c r="A84" s="41">
        <v>112</v>
      </c>
      <c r="B84" s="99" t="s">
        <v>291</v>
      </c>
      <c r="C84" s="100"/>
      <c r="D84" s="101"/>
      <c r="E84" s="78"/>
      <c r="F84" s="65"/>
      <c r="G84" s="65"/>
      <c r="H84" s="45"/>
      <c r="I84" s="45"/>
      <c r="J84" s="70"/>
      <c r="K84" s="24"/>
      <c r="L84" s="24"/>
    </row>
    <row r="85" spans="1:12" s="6" customFormat="1" ht="24.75" customHeight="1" x14ac:dyDescent="0.25">
      <c r="A85" s="41">
        <v>113</v>
      </c>
      <c r="B85" s="48" t="s">
        <v>126</v>
      </c>
      <c r="C85" s="41" t="s">
        <v>292</v>
      </c>
      <c r="D85" s="47"/>
      <c r="E85" s="73"/>
      <c r="F85" s="65"/>
      <c r="G85" s="65"/>
      <c r="H85" s="45"/>
      <c r="I85" s="45"/>
      <c r="J85" s="70"/>
      <c r="K85" s="24"/>
      <c r="L85" s="24"/>
    </row>
    <row r="86" spans="1:12" s="6" customFormat="1" ht="24.75" customHeight="1" x14ac:dyDescent="0.25">
      <c r="A86" s="41">
        <v>114</v>
      </c>
      <c r="B86" s="48" t="s">
        <v>196</v>
      </c>
      <c r="C86" s="41" t="s">
        <v>18</v>
      </c>
      <c r="D86" s="47"/>
      <c r="E86" s="73"/>
      <c r="F86" s="65"/>
      <c r="G86" s="65"/>
      <c r="H86" s="45"/>
      <c r="I86" s="45"/>
      <c r="J86" s="70"/>
      <c r="K86" s="24"/>
      <c r="L86" s="24"/>
    </row>
    <row r="87" spans="1:12" s="6" customFormat="1" ht="24.75" customHeight="1" x14ac:dyDescent="0.25">
      <c r="A87" s="41">
        <v>115</v>
      </c>
      <c r="B87" s="48" t="s">
        <v>197</v>
      </c>
      <c r="C87" s="41" t="s">
        <v>18</v>
      </c>
      <c r="D87" s="47"/>
      <c r="E87" s="73"/>
      <c r="F87" s="65"/>
      <c r="G87" s="65"/>
      <c r="H87" s="45"/>
      <c r="I87" s="45"/>
      <c r="J87" s="70"/>
      <c r="K87" s="24"/>
      <c r="L87" s="24"/>
    </row>
    <row r="88" spans="1:12" s="6" customFormat="1" ht="24.75" customHeight="1" x14ac:dyDescent="0.25">
      <c r="A88" s="41">
        <v>116</v>
      </c>
      <c r="B88" s="48" t="s">
        <v>198</v>
      </c>
      <c r="C88" s="41" t="s">
        <v>18</v>
      </c>
      <c r="D88" s="47"/>
      <c r="E88" s="73"/>
      <c r="F88" s="65"/>
      <c r="G88" s="65"/>
      <c r="H88" s="45"/>
      <c r="I88" s="45"/>
      <c r="J88" s="70"/>
      <c r="K88" s="24"/>
      <c r="L88" s="24"/>
    </row>
    <row r="89" spans="1:12" s="6" customFormat="1" ht="33" customHeight="1" x14ac:dyDescent="0.25">
      <c r="A89" s="41">
        <v>121</v>
      </c>
      <c r="B89" s="97" t="s">
        <v>199</v>
      </c>
      <c r="C89" s="98"/>
      <c r="D89" s="102"/>
      <c r="E89" s="72"/>
      <c r="F89" s="65"/>
      <c r="G89" s="65"/>
      <c r="H89" s="45"/>
      <c r="I89" s="45"/>
      <c r="J89" s="70"/>
      <c r="K89" s="24"/>
      <c r="L89" s="24"/>
    </row>
    <row r="90" spans="1:12" s="6" customFormat="1" ht="24.75" customHeight="1" x14ac:dyDescent="0.25">
      <c r="A90" s="41">
        <v>122</v>
      </c>
      <c r="B90" s="48" t="s">
        <v>192</v>
      </c>
      <c r="C90" s="41" t="s">
        <v>6</v>
      </c>
      <c r="D90" s="47">
        <v>0</v>
      </c>
      <c r="E90" s="73"/>
      <c r="F90" s="65"/>
      <c r="G90" s="65"/>
      <c r="H90" s="45"/>
      <c r="I90" s="45"/>
      <c r="J90" s="70"/>
      <c r="K90" s="24"/>
      <c r="L90" s="24"/>
    </row>
    <row r="91" spans="1:12" s="6" customFormat="1" ht="20.100000000000001" customHeight="1" x14ac:dyDescent="0.25">
      <c r="A91" s="41">
        <v>123</v>
      </c>
      <c r="B91" s="48" t="s">
        <v>193</v>
      </c>
      <c r="C91" s="41" t="s">
        <v>6</v>
      </c>
      <c r="D91" s="47">
        <v>0</v>
      </c>
      <c r="E91" s="73"/>
      <c r="F91" s="65"/>
      <c r="G91" s="65"/>
      <c r="H91" s="45"/>
      <c r="I91" s="45"/>
      <c r="J91" s="70"/>
      <c r="K91" s="24"/>
      <c r="L91" s="24"/>
    </row>
    <row r="92" spans="1:12" s="6" customFormat="1" ht="30" customHeight="1" x14ac:dyDescent="0.25">
      <c r="A92" s="41">
        <v>124</v>
      </c>
      <c r="B92" s="48" t="s">
        <v>194</v>
      </c>
      <c r="C92" s="41" t="s">
        <v>6</v>
      </c>
      <c r="D92" s="47">
        <v>0</v>
      </c>
      <c r="E92" s="73"/>
      <c r="F92" s="65"/>
      <c r="G92" s="65"/>
      <c r="H92" s="45"/>
      <c r="I92" s="45"/>
      <c r="J92" s="70"/>
      <c r="K92" s="24"/>
      <c r="L92" s="24"/>
    </row>
    <row r="93" spans="1:12" s="6" customFormat="1" ht="33" customHeight="1" x14ac:dyDescent="0.25">
      <c r="A93" s="41">
        <v>125</v>
      </c>
      <c r="B93" s="48" t="s">
        <v>195</v>
      </c>
      <c r="C93" s="41" t="s">
        <v>18</v>
      </c>
      <c r="D93" s="47">
        <v>0</v>
      </c>
      <c r="E93" s="73"/>
      <c r="F93" s="65"/>
      <c r="G93" s="65"/>
      <c r="H93" s="45"/>
      <c r="I93" s="45"/>
      <c r="J93" s="70"/>
      <c r="K93" s="24"/>
      <c r="L93" s="24"/>
    </row>
    <row r="94" spans="1:12" s="6" customFormat="1" ht="36.75" customHeight="1" x14ac:dyDescent="0.25">
      <c r="A94" s="41">
        <v>126</v>
      </c>
      <c r="B94" s="97" t="s">
        <v>200</v>
      </c>
      <c r="C94" s="98"/>
      <c r="D94" s="102"/>
      <c r="E94" s="72"/>
      <c r="F94" s="65"/>
      <c r="G94" s="65"/>
      <c r="H94" s="45"/>
      <c r="I94" s="45"/>
      <c r="J94" s="70"/>
      <c r="K94" s="24"/>
      <c r="L94" s="24"/>
    </row>
    <row r="95" spans="1:12" s="6" customFormat="1" ht="32.25" customHeight="1" x14ac:dyDescent="0.25">
      <c r="A95" s="41">
        <v>127</v>
      </c>
      <c r="B95" s="48" t="s">
        <v>201</v>
      </c>
      <c r="C95" s="41" t="s">
        <v>6</v>
      </c>
      <c r="D95" s="47">
        <v>0</v>
      </c>
      <c r="E95" s="73"/>
      <c r="F95" s="65"/>
      <c r="G95" s="65"/>
      <c r="H95" s="45"/>
      <c r="I95" s="45"/>
      <c r="J95" s="70"/>
      <c r="K95" s="24"/>
      <c r="L95" s="24"/>
    </row>
    <row r="96" spans="1:12" x14ac:dyDescent="0.25">
      <c r="A96" s="41">
        <v>128</v>
      </c>
      <c r="B96" s="48" t="s">
        <v>202</v>
      </c>
      <c r="C96" s="41" t="s">
        <v>6</v>
      </c>
      <c r="D96" s="47">
        <v>0</v>
      </c>
      <c r="E96" s="73"/>
      <c r="H96" s="45"/>
      <c r="I96" s="45"/>
      <c r="J96" s="70"/>
      <c r="K96" s="24"/>
    </row>
    <row r="97" spans="1:11" ht="31.5" x14ac:dyDescent="0.25">
      <c r="A97" s="41">
        <v>129</v>
      </c>
      <c r="B97" s="48" t="s">
        <v>203</v>
      </c>
      <c r="C97" s="41" t="s">
        <v>18</v>
      </c>
      <c r="D97" s="47">
        <v>0</v>
      </c>
      <c r="E97" s="73"/>
      <c r="H97" s="45"/>
      <c r="I97" s="45"/>
      <c r="J97" s="70"/>
      <c r="K97" s="24"/>
    </row>
    <row r="98" spans="1:11" x14ac:dyDescent="0.25">
      <c r="B98" s="105"/>
      <c r="C98" s="105"/>
      <c r="D98" s="105"/>
      <c r="E98" s="82"/>
    </row>
  </sheetData>
  <mergeCells count="16">
    <mergeCell ref="B74:D74"/>
    <mergeCell ref="A1:D1"/>
    <mergeCell ref="B2:D2"/>
    <mergeCell ref="B7:D7"/>
    <mergeCell ref="B43:D43"/>
    <mergeCell ref="B48:D48"/>
    <mergeCell ref="B49:D49"/>
    <mergeCell ref="B54:D54"/>
    <mergeCell ref="B59:D59"/>
    <mergeCell ref="B64:D64"/>
    <mergeCell ref="B69:D69"/>
    <mergeCell ref="B79:D79"/>
    <mergeCell ref="B84:D84"/>
    <mergeCell ref="B89:D89"/>
    <mergeCell ref="B94:D94"/>
    <mergeCell ref="B98:D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E1" sqref="E1:K1048576"/>
    </sheetView>
  </sheetViews>
  <sheetFormatPr defaultRowHeight="15.75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14" style="68" bestFit="1" customWidth="1"/>
    <col min="5" max="5" width="9.140625" style="24"/>
    <col min="6" max="249" width="9.140625" style="1"/>
    <col min="250" max="250" width="5.85546875" style="1" customWidth="1"/>
    <col min="251" max="251" width="47.28515625" style="1" customWidth="1"/>
    <col min="252" max="252" width="10.5703125" style="1" customWidth="1"/>
    <col min="253" max="253" width="14" style="1" bestFit="1" customWidth="1"/>
    <col min="254" max="254" width="7" style="1" customWidth="1"/>
    <col min="255" max="255" width="11" style="1" customWidth="1"/>
    <col min="256" max="257" width="10.42578125" style="1" customWidth="1"/>
    <col min="258" max="258" width="11.42578125" style="1" customWidth="1"/>
    <col min="259" max="259" width="12.140625" style="1" bestFit="1" customWidth="1"/>
    <col min="260" max="260" width="11.28515625" style="1" bestFit="1" customWidth="1"/>
    <col min="261" max="505" width="9.140625" style="1"/>
    <col min="506" max="506" width="5.85546875" style="1" customWidth="1"/>
    <col min="507" max="507" width="47.28515625" style="1" customWidth="1"/>
    <col min="508" max="508" width="10.5703125" style="1" customWidth="1"/>
    <col min="509" max="509" width="14" style="1" bestFit="1" customWidth="1"/>
    <col min="510" max="510" width="7" style="1" customWidth="1"/>
    <col min="511" max="511" width="11" style="1" customWidth="1"/>
    <col min="512" max="513" width="10.42578125" style="1" customWidth="1"/>
    <col min="514" max="514" width="11.42578125" style="1" customWidth="1"/>
    <col min="515" max="515" width="12.140625" style="1" bestFit="1" customWidth="1"/>
    <col min="516" max="516" width="11.28515625" style="1" bestFit="1" customWidth="1"/>
    <col min="517" max="761" width="9.140625" style="1"/>
    <col min="762" max="762" width="5.85546875" style="1" customWidth="1"/>
    <col min="763" max="763" width="47.28515625" style="1" customWidth="1"/>
    <col min="764" max="764" width="10.5703125" style="1" customWidth="1"/>
    <col min="765" max="765" width="14" style="1" bestFit="1" customWidth="1"/>
    <col min="766" max="766" width="7" style="1" customWidth="1"/>
    <col min="767" max="767" width="11" style="1" customWidth="1"/>
    <col min="768" max="769" width="10.42578125" style="1" customWidth="1"/>
    <col min="770" max="770" width="11.42578125" style="1" customWidth="1"/>
    <col min="771" max="771" width="12.140625" style="1" bestFit="1" customWidth="1"/>
    <col min="772" max="772" width="11.28515625" style="1" bestFit="1" customWidth="1"/>
    <col min="773" max="1017" width="9.140625" style="1"/>
    <col min="1018" max="1018" width="5.85546875" style="1" customWidth="1"/>
    <col min="1019" max="1019" width="47.28515625" style="1" customWidth="1"/>
    <col min="1020" max="1020" width="10.5703125" style="1" customWidth="1"/>
    <col min="1021" max="1021" width="14" style="1" bestFit="1" customWidth="1"/>
    <col min="1022" max="1022" width="7" style="1" customWidth="1"/>
    <col min="1023" max="1023" width="11" style="1" customWidth="1"/>
    <col min="1024" max="1025" width="10.42578125" style="1" customWidth="1"/>
    <col min="1026" max="1026" width="11.42578125" style="1" customWidth="1"/>
    <col min="1027" max="1027" width="12.140625" style="1" bestFit="1" customWidth="1"/>
    <col min="1028" max="1028" width="11.28515625" style="1" bestFit="1" customWidth="1"/>
    <col min="1029" max="1273" width="9.140625" style="1"/>
    <col min="1274" max="1274" width="5.85546875" style="1" customWidth="1"/>
    <col min="1275" max="1275" width="47.28515625" style="1" customWidth="1"/>
    <col min="1276" max="1276" width="10.5703125" style="1" customWidth="1"/>
    <col min="1277" max="1277" width="14" style="1" bestFit="1" customWidth="1"/>
    <col min="1278" max="1278" width="7" style="1" customWidth="1"/>
    <col min="1279" max="1279" width="11" style="1" customWidth="1"/>
    <col min="1280" max="1281" width="10.42578125" style="1" customWidth="1"/>
    <col min="1282" max="1282" width="11.42578125" style="1" customWidth="1"/>
    <col min="1283" max="1283" width="12.140625" style="1" bestFit="1" customWidth="1"/>
    <col min="1284" max="1284" width="11.28515625" style="1" bestFit="1" customWidth="1"/>
    <col min="1285" max="1529" width="9.140625" style="1"/>
    <col min="1530" max="1530" width="5.85546875" style="1" customWidth="1"/>
    <col min="1531" max="1531" width="47.28515625" style="1" customWidth="1"/>
    <col min="1532" max="1532" width="10.5703125" style="1" customWidth="1"/>
    <col min="1533" max="1533" width="14" style="1" bestFit="1" customWidth="1"/>
    <col min="1534" max="1534" width="7" style="1" customWidth="1"/>
    <col min="1535" max="1535" width="11" style="1" customWidth="1"/>
    <col min="1536" max="1537" width="10.42578125" style="1" customWidth="1"/>
    <col min="1538" max="1538" width="11.42578125" style="1" customWidth="1"/>
    <col min="1539" max="1539" width="12.140625" style="1" bestFit="1" customWidth="1"/>
    <col min="1540" max="1540" width="11.28515625" style="1" bestFit="1" customWidth="1"/>
    <col min="1541" max="1785" width="9.140625" style="1"/>
    <col min="1786" max="1786" width="5.85546875" style="1" customWidth="1"/>
    <col min="1787" max="1787" width="47.28515625" style="1" customWidth="1"/>
    <col min="1788" max="1788" width="10.5703125" style="1" customWidth="1"/>
    <col min="1789" max="1789" width="14" style="1" bestFit="1" customWidth="1"/>
    <col min="1790" max="1790" width="7" style="1" customWidth="1"/>
    <col min="1791" max="1791" width="11" style="1" customWidth="1"/>
    <col min="1792" max="1793" width="10.42578125" style="1" customWidth="1"/>
    <col min="1794" max="1794" width="11.42578125" style="1" customWidth="1"/>
    <col min="1795" max="1795" width="12.140625" style="1" bestFit="1" customWidth="1"/>
    <col min="1796" max="1796" width="11.28515625" style="1" bestFit="1" customWidth="1"/>
    <col min="1797" max="2041" width="9.140625" style="1"/>
    <col min="2042" max="2042" width="5.85546875" style="1" customWidth="1"/>
    <col min="2043" max="2043" width="47.28515625" style="1" customWidth="1"/>
    <col min="2044" max="2044" width="10.5703125" style="1" customWidth="1"/>
    <col min="2045" max="2045" width="14" style="1" bestFit="1" customWidth="1"/>
    <col min="2046" max="2046" width="7" style="1" customWidth="1"/>
    <col min="2047" max="2047" width="11" style="1" customWidth="1"/>
    <col min="2048" max="2049" width="10.42578125" style="1" customWidth="1"/>
    <col min="2050" max="2050" width="11.42578125" style="1" customWidth="1"/>
    <col min="2051" max="2051" width="12.140625" style="1" bestFit="1" customWidth="1"/>
    <col min="2052" max="2052" width="11.28515625" style="1" bestFit="1" customWidth="1"/>
    <col min="2053" max="2297" width="9.140625" style="1"/>
    <col min="2298" max="2298" width="5.85546875" style="1" customWidth="1"/>
    <col min="2299" max="2299" width="47.28515625" style="1" customWidth="1"/>
    <col min="2300" max="2300" width="10.5703125" style="1" customWidth="1"/>
    <col min="2301" max="2301" width="14" style="1" bestFit="1" customWidth="1"/>
    <col min="2302" max="2302" width="7" style="1" customWidth="1"/>
    <col min="2303" max="2303" width="11" style="1" customWidth="1"/>
    <col min="2304" max="2305" width="10.42578125" style="1" customWidth="1"/>
    <col min="2306" max="2306" width="11.42578125" style="1" customWidth="1"/>
    <col min="2307" max="2307" width="12.140625" style="1" bestFit="1" customWidth="1"/>
    <col min="2308" max="2308" width="11.28515625" style="1" bestFit="1" customWidth="1"/>
    <col min="2309" max="2553" width="9.140625" style="1"/>
    <col min="2554" max="2554" width="5.85546875" style="1" customWidth="1"/>
    <col min="2555" max="2555" width="47.28515625" style="1" customWidth="1"/>
    <col min="2556" max="2556" width="10.5703125" style="1" customWidth="1"/>
    <col min="2557" max="2557" width="14" style="1" bestFit="1" customWidth="1"/>
    <col min="2558" max="2558" width="7" style="1" customWidth="1"/>
    <col min="2559" max="2559" width="11" style="1" customWidth="1"/>
    <col min="2560" max="2561" width="10.42578125" style="1" customWidth="1"/>
    <col min="2562" max="2562" width="11.42578125" style="1" customWidth="1"/>
    <col min="2563" max="2563" width="12.140625" style="1" bestFit="1" customWidth="1"/>
    <col min="2564" max="2564" width="11.28515625" style="1" bestFit="1" customWidth="1"/>
    <col min="2565" max="2809" width="9.140625" style="1"/>
    <col min="2810" max="2810" width="5.85546875" style="1" customWidth="1"/>
    <col min="2811" max="2811" width="47.28515625" style="1" customWidth="1"/>
    <col min="2812" max="2812" width="10.5703125" style="1" customWidth="1"/>
    <col min="2813" max="2813" width="14" style="1" bestFit="1" customWidth="1"/>
    <col min="2814" max="2814" width="7" style="1" customWidth="1"/>
    <col min="2815" max="2815" width="11" style="1" customWidth="1"/>
    <col min="2816" max="2817" width="10.42578125" style="1" customWidth="1"/>
    <col min="2818" max="2818" width="11.42578125" style="1" customWidth="1"/>
    <col min="2819" max="2819" width="12.140625" style="1" bestFit="1" customWidth="1"/>
    <col min="2820" max="2820" width="11.28515625" style="1" bestFit="1" customWidth="1"/>
    <col min="2821" max="3065" width="9.140625" style="1"/>
    <col min="3066" max="3066" width="5.85546875" style="1" customWidth="1"/>
    <col min="3067" max="3067" width="47.28515625" style="1" customWidth="1"/>
    <col min="3068" max="3068" width="10.5703125" style="1" customWidth="1"/>
    <col min="3069" max="3069" width="14" style="1" bestFit="1" customWidth="1"/>
    <col min="3070" max="3070" width="7" style="1" customWidth="1"/>
    <col min="3071" max="3071" width="11" style="1" customWidth="1"/>
    <col min="3072" max="3073" width="10.42578125" style="1" customWidth="1"/>
    <col min="3074" max="3074" width="11.42578125" style="1" customWidth="1"/>
    <col min="3075" max="3075" width="12.140625" style="1" bestFit="1" customWidth="1"/>
    <col min="3076" max="3076" width="11.28515625" style="1" bestFit="1" customWidth="1"/>
    <col min="3077" max="3321" width="9.140625" style="1"/>
    <col min="3322" max="3322" width="5.85546875" style="1" customWidth="1"/>
    <col min="3323" max="3323" width="47.28515625" style="1" customWidth="1"/>
    <col min="3324" max="3324" width="10.5703125" style="1" customWidth="1"/>
    <col min="3325" max="3325" width="14" style="1" bestFit="1" customWidth="1"/>
    <col min="3326" max="3326" width="7" style="1" customWidth="1"/>
    <col min="3327" max="3327" width="11" style="1" customWidth="1"/>
    <col min="3328" max="3329" width="10.42578125" style="1" customWidth="1"/>
    <col min="3330" max="3330" width="11.42578125" style="1" customWidth="1"/>
    <col min="3331" max="3331" width="12.140625" style="1" bestFit="1" customWidth="1"/>
    <col min="3332" max="3332" width="11.28515625" style="1" bestFit="1" customWidth="1"/>
    <col min="3333" max="3577" width="9.140625" style="1"/>
    <col min="3578" max="3578" width="5.85546875" style="1" customWidth="1"/>
    <col min="3579" max="3579" width="47.28515625" style="1" customWidth="1"/>
    <col min="3580" max="3580" width="10.5703125" style="1" customWidth="1"/>
    <col min="3581" max="3581" width="14" style="1" bestFit="1" customWidth="1"/>
    <col min="3582" max="3582" width="7" style="1" customWidth="1"/>
    <col min="3583" max="3583" width="11" style="1" customWidth="1"/>
    <col min="3584" max="3585" width="10.42578125" style="1" customWidth="1"/>
    <col min="3586" max="3586" width="11.42578125" style="1" customWidth="1"/>
    <col min="3587" max="3587" width="12.140625" style="1" bestFit="1" customWidth="1"/>
    <col min="3588" max="3588" width="11.28515625" style="1" bestFit="1" customWidth="1"/>
    <col min="3589" max="3833" width="9.140625" style="1"/>
    <col min="3834" max="3834" width="5.85546875" style="1" customWidth="1"/>
    <col min="3835" max="3835" width="47.28515625" style="1" customWidth="1"/>
    <col min="3836" max="3836" width="10.5703125" style="1" customWidth="1"/>
    <col min="3837" max="3837" width="14" style="1" bestFit="1" customWidth="1"/>
    <col min="3838" max="3838" width="7" style="1" customWidth="1"/>
    <col min="3839" max="3839" width="11" style="1" customWidth="1"/>
    <col min="3840" max="3841" width="10.42578125" style="1" customWidth="1"/>
    <col min="3842" max="3842" width="11.42578125" style="1" customWidth="1"/>
    <col min="3843" max="3843" width="12.140625" style="1" bestFit="1" customWidth="1"/>
    <col min="3844" max="3844" width="11.28515625" style="1" bestFit="1" customWidth="1"/>
    <col min="3845" max="4089" width="9.140625" style="1"/>
    <col min="4090" max="4090" width="5.85546875" style="1" customWidth="1"/>
    <col min="4091" max="4091" width="47.28515625" style="1" customWidth="1"/>
    <col min="4092" max="4092" width="10.5703125" style="1" customWidth="1"/>
    <col min="4093" max="4093" width="14" style="1" bestFit="1" customWidth="1"/>
    <col min="4094" max="4094" width="7" style="1" customWidth="1"/>
    <col min="4095" max="4095" width="11" style="1" customWidth="1"/>
    <col min="4096" max="4097" width="10.42578125" style="1" customWidth="1"/>
    <col min="4098" max="4098" width="11.42578125" style="1" customWidth="1"/>
    <col min="4099" max="4099" width="12.140625" style="1" bestFit="1" customWidth="1"/>
    <col min="4100" max="4100" width="11.28515625" style="1" bestFit="1" customWidth="1"/>
    <col min="4101" max="4345" width="9.140625" style="1"/>
    <col min="4346" max="4346" width="5.85546875" style="1" customWidth="1"/>
    <col min="4347" max="4347" width="47.28515625" style="1" customWidth="1"/>
    <col min="4348" max="4348" width="10.5703125" style="1" customWidth="1"/>
    <col min="4349" max="4349" width="14" style="1" bestFit="1" customWidth="1"/>
    <col min="4350" max="4350" width="7" style="1" customWidth="1"/>
    <col min="4351" max="4351" width="11" style="1" customWidth="1"/>
    <col min="4352" max="4353" width="10.42578125" style="1" customWidth="1"/>
    <col min="4354" max="4354" width="11.42578125" style="1" customWidth="1"/>
    <col min="4355" max="4355" width="12.140625" style="1" bestFit="1" customWidth="1"/>
    <col min="4356" max="4356" width="11.28515625" style="1" bestFit="1" customWidth="1"/>
    <col min="4357" max="4601" width="9.140625" style="1"/>
    <col min="4602" max="4602" width="5.85546875" style="1" customWidth="1"/>
    <col min="4603" max="4603" width="47.28515625" style="1" customWidth="1"/>
    <col min="4604" max="4604" width="10.5703125" style="1" customWidth="1"/>
    <col min="4605" max="4605" width="14" style="1" bestFit="1" customWidth="1"/>
    <col min="4606" max="4606" width="7" style="1" customWidth="1"/>
    <col min="4607" max="4607" width="11" style="1" customWidth="1"/>
    <col min="4608" max="4609" width="10.42578125" style="1" customWidth="1"/>
    <col min="4610" max="4610" width="11.42578125" style="1" customWidth="1"/>
    <col min="4611" max="4611" width="12.140625" style="1" bestFit="1" customWidth="1"/>
    <col min="4612" max="4612" width="11.28515625" style="1" bestFit="1" customWidth="1"/>
    <col min="4613" max="4857" width="9.140625" style="1"/>
    <col min="4858" max="4858" width="5.85546875" style="1" customWidth="1"/>
    <col min="4859" max="4859" width="47.28515625" style="1" customWidth="1"/>
    <col min="4860" max="4860" width="10.5703125" style="1" customWidth="1"/>
    <col min="4861" max="4861" width="14" style="1" bestFit="1" customWidth="1"/>
    <col min="4862" max="4862" width="7" style="1" customWidth="1"/>
    <col min="4863" max="4863" width="11" style="1" customWidth="1"/>
    <col min="4864" max="4865" width="10.42578125" style="1" customWidth="1"/>
    <col min="4866" max="4866" width="11.42578125" style="1" customWidth="1"/>
    <col min="4867" max="4867" width="12.140625" style="1" bestFit="1" customWidth="1"/>
    <col min="4868" max="4868" width="11.28515625" style="1" bestFit="1" customWidth="1"/>
    <col min="4869" max="5113" width="9.140625" style="1"/>
    <col min="5114" max="5114" width="5.85546875" style="1" customWidth="1"/>
    <col min="5115" max="5115" width="47.28515625" style="1" customWidth="1"/>
    <col min="5116" max="5116" width="10.5703125" style="1" customWidth="1"/>
    <col min="5117" max="5117" width="14" style="1" bestFit="1" customWidth="1"/>
    <col min="5118" max="5118" width="7" style="1" customWidth="1"/>
    <col min="5119" max="5119" width="11" style="1" customWidth="1"/>
    <col min="5120" max="5121" width="10.42578125" style="1" customWidth="1"/>
    <col min="5122" max="5122" width="11.42578125" style="1" customWidth="1"/>
    <col min="5123" max="5123" width="12.140625" style="1" bestFit="1" customWidth="1"/>
    <col min="5124" max="5124" width="11.28515625" style="1" bestFit="1" customWidth="1"/>
    <col min="5125" max="5369" width="9.140625" style="1"/>
    <col min="5370" max="5370" width="5.85546875" style="1" customWidth="1"/>
    <col min="5371" max="5371" width="47.28515625" style="1" customWidth="1"/>
    <col min="5372" max="5372" width="10.5703125" style="1" customWidth="1"/>
    <col min="5373" max="5373" width="14" style="1" bestFit="1" customWidth="1"/>
    <col min="5374" max="5374" width="7" style="1" customWidth="1"/>
    <col min="5375" max="5375" width="11" style="1" customWidth="1"/>
    <col min="5376" max="5377" width="10.42578125" style="1" customWidth="1"/>
    <col min="5378" max="5378" width="11.42578125" style="1" customWidth="1"/>
    <col min="5379" max="5379" width="12.140625" style="1" bestFit="1" customWidth="1"/>
    <col min="5380" max="5380" width="11.28515625" style="1" bestFit="1" customWidth="1"/>
    <col min="5381" max="5625" width="9.140625" style="1"/>
    <col min="5626" max="5626" width="5.85546875" style="1" customWidth="1"/>
    <col min="5627" max="5627" width="47.28515625" style="1" customWidth="1"/>
    <col min="5628" max="5628" width="10.5703125" style="1" customWidth="1"/>
    <col min="5629" max="5629" width="14" style="1" bestFit="1" customWidth="1"/>
    <col min="5630" max="5630" width="7" style="1" customWidth="1"/>
    <col min="5631" max="5631" width="11" style="1" customWidth="1"/>
    <col min="5632" max="5633" width="10.42578125" style="1" customWidth="1"/>
    <col min="5634" max="5634" width="11.42578125" style="1" customWidth="1"/>
    <col min="5635" max="5635" width="12.140625" style="1" bestFit="1" customWidth="1"/>
    <col min="5636" max="5636" width="11.28515625" style="1" bestFit="1" customWidth="1"/>
    <col min="5637" max="5881" width="9.140625" style="1"/>
    <col min="5882" max="5882" width="5.85546875" style="1" customWidth="1"/>
    <col min="5883" max="5883" width="47.28515625" style="1" customWidth="1"/>
    <col min="5884" max="5884" width="10.5703125" style="1" customWidth="1"/>
    <col min="5885" max="5885" width="14" style="1" bestFit="1" customWidth="1"/>
    <col min="5886" max="5886" width="7" style="1" customWidth="1"/>
    <col min="5887" max="5887" width="11" style="1" customWidth="1"/>
    <col min="5888" max="5889" width="10.42578125" style="1" customWidth="1"/>
    <col min="5890" max="5890" width="11.42578125" style="1" customWidth="1"/>
    <col min="5891" max="5891" width="12.140625" style="1" bestFit="1" customWidth="1"/>
    <col min="5892" max="5892" width="11.28515625" style="1" bestFit="1" customWidth="1"/>
    <col min="5893" max="6137" width="9.140625" style="1"/>
    <col min="6138" max="6138" width="5.85546875" style="1" customWidth="1"/>
    <col min="6139" max="6139" width="47.28515625" style="1" customWidth="1"/>
    <col min="6140" max="6140" width="10.5703125" style="1" customWidth="1"/>
    <col min="6141" max="6141" width="14" style="1" bestFit="1" customWidth="1"/>
    <col min="6142" max="6142" width="7" style="1" customWidth="1"/>
    <col min="6143" max="6143" width="11" style="1" customWidth="1"/>
    <col min="6144" max="6145" width="10.42578125" style="1" customWidth="1"/>
    <col min="6146" max="6146" width="11.42578125" style="1" customWidth="1"/>
    <col min="6147" max="6147" width="12.140625" style="1" bestFit="1" customWidth="1"/>
    <col min="6148" max="6148" width="11.28515625" style="1" bestFit="1" customWidth="1"/>
    <col min="6149" max="6393" width="9.140625" style="1"/>
    <col min="6394" max="6394" width="5.85546875" style="1" customWidth="1"/>
    <col min="6395" max="6395" width="47.28515625" style="1" customWidth="1"/>
    <col min="6396" max="6396" width="10.5703125" style="1" customWidth="1"/>
    <col min="6397" max="6397" width="14" style="1" bestFit="1" customWidth="1"/>
    <col min="6398" max="6398" width="7" style="1" customWidth="1"/>
    <col min="6399" max="6399" width="11" style="1" customWidth="1"/>
    <col min="6400" max="6401" width="10.42578125" style="1" customWidth="1"/>
    <col min="6402" max="6402" width="11.42578125" style="1" customWidth="1"/>
    <col min="6403" max="6403" width="12.140625" style="1" bestFit="1" customWidth="1"/>
    <col min="6404" max="6404" width="11.28515625" style="1" bestFit="1" customWidth="1"/>
    <col min="6405" max="6649" width="9.140625" style="1"/>
    <col min="6650" max="6650" width="5.85546875" style="1" customWidth="1"/>
    <col min="6651" max="6651" width="47.28515625" style="1" customWidth="1"/>
    <col min="6652" max="6652" width="10.5703125" style="1" customWidth="1"/>
    <col min="6653" max="6653" width="14" style="1" bestFit="1" customWidth="1"/>
    <col min="6654" max="6654" width="7" style="1" customWidth="1"/>
    <col min="6655" max="6655" width="11" style="1" customWidth="1"/>
    <col min="6656" max="6657" width="10.42578125" style="1" customWidth="1"/>
    <col min="6658" max="6658" width="11.42578125" style="1" customWidth="1"/>
    <col min="6659" max="6659" width="12.140625" style="1" bestFit="1" customWidth="1"/>
    <col min="6660" max="6660" width="11.28515625" style="1" bestFit="1" customWidth="1"/>
    <col min="6661" max="6905" width="9.140625" style="1"/>
    <col min="6906" max="6906" width="5.85546875" style="1" customWidth="1"/>
    <col min="6907" max="6907" width="47.28515625" style="1" customWidth="1"/>
    <col min="6908" max="6908" width="10.5703125" style="1" customWidth="1"/>
    <col min="6909" max="6909" width="14" style="1" bestFit="1" customWidth="1"/>
    <col min="6910" max="6910" width="7" style="1" customWidth="1"/>
    <col min="6911" max="6911" width="11" style="1" customWidth="1"/>
    <col min="6912" max="6913" width="10.42578125" style="1" customWidth="1"/>
    <col min="6914" max="6914" width="11.42578125" style="1" customWidth="1"/>
    <col min="6915" max="6915" width="12.140625" style="1" bestFit="1" customWidth="1"/>
    <col min="6916" max="6916" width="11.28515625" style="1" bestFit="1" customWidth="1"/>
    <col min="6917" max="7161" width="9.140625" style="1"/>
    <col min="7162" max="7162" width="5.85546875" style="1" customWidth="1"/>
    <col min="7163" max="7163" width="47.28515625" style="1" customWidth="1"/>
    <col min="7164" max="7164" width="10.5703125" style="1" customWidth="1"/>
    <col min="7165" max="7165" width="14" style="1" bestFit="1" customWidth="1"/>
    <col min="7166" max="7166" width="7" style="1" customWidth="1"/>
    <col min="7167" max="7167" width="11" style="1" customWidth="1"/>
    <col min="7168" max="7169" width="10.42578125" style="1" customWidth="1"/>
    <col min="7170" max="7170" width="11.42578125" style="1" customWidth="1"/>
    <col min="7171" max="7171" width="12.140625" style="1" bestFit="1" customWidth="1"/>
    <col min="7172" max="7172" width="11.28515625" style="1" bestFit="1" customWidth="1"/>
    <col min="7173" max="7417" width="9.140625" style="1"/>
    <col min="7418" max="7418" width="5.85546875" style="1" customWidth="1"/>
    <col min="7419" max="7419" width="47.28515625" style="1" customWidth="1"/>
    <col min="7420" max="7420" width="10.5703125" style="1" customWidth="1"/>
    <col min="7421" max="7421" width="14" style="1" bestFit="1" customWidth="1"/>
    <col min="7422" max="7422" width="7" style="1" customWidth="1"/>
    <col min="7423" max="7423" width="11" style="1" customWidth="1"/>
    <col min="7424" max="7425" width="10.42578125" style="1" customWidth="1"/>
    <col min="7426" max="7426" width="11.42578125" style="1" customWidth="1"/>
    <col min="7427" max="7427" width="12.140625" style="1" bestFit="1" customWidth="1"/>
    <col min="7428" max="7428" width="11.28515625" style="1" bestFit="1" customWidth="1"/>
    <col min="7429" max="7673" width="9.140625" style="1"/>
    <col min="7674" max="7674" width="5.85546875" style="1" customWidth="1"/>
    <col min="7675" max="7675" width="47.28515625" style="1" customWidth="1"/>
    <col min="7676" max="7676" width="10.5703125" style="1" customWidth="1"/>
    <col min="7677" max="7677" width="14" style="1" bestFit="1" customWidth="1"/>
    <col min="7678" max="7678" width="7" style="1" customWidth="1"/>
    <col min="7679" max="7679" width="11" style="1" customWidth="1"/>
    <col min="7680" max="7681" width="10.42578125" style="1" customWidth="1"/>
    <col min="7682" max="7682" width="11.42578125" style="1" customWidth="1"/>
    <col min="7683" max="7683" width="12.140625" style="1" bestFit="1" customWidth="1"/>
    <col min="7684" max="7684" width="11.28515625" style="1" bestFit="1" customWidth="1"/>
    <col min="7685" max="7929" width="9.140625" style="1"/>
    <col min="7930" max="7930" width="5.85546875" style="1" customWidth="1"/>
    <col min="7931" max="7931" width="47.28515625" style="1" customWidth="1"/>
    <col min="7932" max="7932" width="10.5703125" style="1" customWidth="1"/>
    <col min="7933" max="7933" width="14" style="1" bestFit="1" customWidth="1"/>
    <col min="7934" max="7934" width="7" style="1" customWidth="1"/>
    <col min="7935" max="7935" width="11" style="1" customWidth="1"/>
    <col min="7936" max="7937" width="10.42578125" style="1" customWidth="1"/>
    <col min="7938" max="7938" width="11.42578125" style="1" customWidth="1"/>
    <col min="7939" max="7939" width="12.140625" style="1" bestFit="1" customWidth="1"/>
    <col min="7940" max="7940" width="11.28515625" style="1" bestFit="1" customWidth="1"/>
    <col min="7941" max="8185" width="9.140625" style="1"/>
    <col min="8186" max="8186" width="5.85546875" style="1" customWidth="1"/>
    <col min="8187" max="8187" width="47.28515625" style="1" customWidth="1"/>
    <col min="8188" max="8188" width="10.5703125" style="1" customWidth="1"/>
    <col min="8189" max="8189" width="14" style="1" bestFit="1" customWidth="1"/>
    <col min="8190" max="8190" width="7" style="1" customWidth="1"/>
    <col min="8191" max="8191" width="11" style="1" customWidth="1"/>
    <col min="8192" max="8193" width="10.42578125" style="1" customWidth="1"/>
    <col min="8194" max="8194" width="11.42578125" style="1" customWidth="1"/>
    <col min="8195" max="8195" width="12.140625" style="1" bestFit="1" customWidth="1"/>
    <col min="8196" max="8196" width="11.28515625" style="1" bestFit="1" customWidth="1"/>
    <col min="8197" max="8441" width="9.140625" style="1"/>
    <col min="8442" max="8442" width="5.85546875" style="1" customWidth="1"/>
    <col min="8443" max="8443" width="47.28515625" style="1" customWidth="1"/>
    <col min="8444" max="8444" width="10.5703125" style="1" customWidth="1"/>
    <col min="8445" max="8445" width="14" style="1" bestFit="1" customWidth="1"/>
    <col min="8446" max="8446" width="7" style="1" customWidth="1"/>
    <col min="8447" max="8447" width="11" style="1" customWidth="1"/>
    <col min="8448" max="8449" width="10.42578125" style="1" customWidth="1"/>
    <col min="8450" max="8450" width="11.42578125" style="1" customWidth="1"/>
    <col min="8451" max="8451" width="12.140625" style="1" bestFit="1" customWidth="1"/>
    <col min="8452" max="8452" width="11.28515625" style="1" bestFit="1" customWidth="1"/>
    <col min="8453" max="8697" width="9.140625" style="1"/>
    <col min="8698" max="8698" width="5.85546875" style="1" customWidth="1"/>
    <col min="8699" max="8699" width="47.28515625" style="1" customWidth="1"/>
    <col min="8700" max="8700" width="10.5703125" style="1" customWidth="1"/>
    <col min="8701" max="8701" width="14" style="1" bestFit="1" customWidth="1"/>
    <col min="8702" max="8702" width="7" style="1" customWidth="1"/>
    <col min="8703" max="8703" width="11" style="1" customWidth="1"/>
    <col min="8704" max="8705" width="10.42578125" style="1" customWidth="1"/>
    <col min="8706" max="8706" width="11.42578125" style="1" customWidth="1"/>
    <col min="8707" max="8707" width="12.140625" style="1" bestFit="1" customWidth="1"/>
    <col min="8708" max="8708" width="11.28515625" style="1" bestFit="1" customWidth="1"/>
    <col min="8709" max="8953" width="9.140625" style="1"/>
    <col min="8954" max="8954" width="5.85546875" style="1" customWidth="1"/>
    <col min="8955" max="8955" width="47.28515625" style="1" customWidth="1"/>
    <col min="8956" max="8956" width="10.5703125" style="1" customWidth="1"/>
    <col min="8957" max="8957" width="14" style="1" bestFit="1" customWidth="1"/>
    <col min="8958" max="8958" width="7" style="1" customWidth="1"/>
    <col min="8959" max="8959" width="11" style="1" customWidth="1"/>
    <col min="8960" max="8961" width="10.42578125" style="1" customWidth="1"/>
    <col min="8962" max="8962" width="11.42578125" style="1" customWidth="1"/>
    <col min="8963" max="8963" width="12.140625" style="1" bestFit="1" customWidth="1"/>
    <col min="8964" max="8964" width="11.28515625" style="1" bestFit="1" customWidth="1"/>
    <col min="8965" max="9209" width="9.140625" style="1"/>
    <col min="9210" max="9210" width="5.85546875" style="1" customWidth="1"/>
    <col min="9211" max="9211" width="47.28515625" style="1" customWidth="1"/>
    <col min="9212" max="9212" width="10.5703125" style="1" customWidth="1"/>
    <col min="9213" max="9213" width="14" style="1" bestFit="1" customWidth="1"/>
    <col min="9214" max="9214" width="7" style="1" customWidth="1"/>
    <col min="9215" max="9215" width="11" style="1" customWidth="1"/>
    <col min="9216" max="9217" width="10.42578125" style="1" customWidth="1"/>
    <col min="9218" max="9218" width="11.42578125" style="1" customWidth="1"/>
    <col min="9219" max="9219" width="12.140625" style="1" bestFit="1" customWidth="1"/>
    <col min="9220" max="9220" width="11.28515625" style="1" bestFit="1" customWidth="1"/>
    <col min="9221" max="9465" width="9.140625" style="1"/>
    <col min="9466" max="9466" width="5.85546875" style="1" customWidth="1"/>
    <col min="9467" max="9467" width="47.28515625" style="1" customWidth="1"/>
    <col min="9468" max="9468" width="10.5703125" style="1" customWidth="1"/>
    <col min="9469" max="9469" width="14" style="1" bestFit="1" customWidth="1"/>
    <col min="9470" max="9470" width="7" style="1" customWidth="1"/>
    <col min="9471" max="9471" width="11" style="1" customWidth="1"/>
    <col min="9472" max="9473" width="10.42578125" style="1" customWidth="1"/>
    <col min="9474" max="9474" width="11.42578125" style="1" customWidth="1"/>
    <col min="9475" max="9475" width="12.140625" style="1" bestFit="1" customWidth="1"/>
    <col min="9476" max="9476" width="11.28515625" style="1" bestFit="1" customWidth="1"/>
    <col min="9477" max="9721" width="9.140625" style="1"/>
    <col min="9722" max="9722" width="5.85546875" style="1" customWidth="1"/>
    <col min="9723" max="9723" width="47.28515625" style="1" customWidth="1"/>
    <col min="9724" max="9724" width="10.5703125" style="1" customWidth="1"/>
    <col min="9725" max="9725" width="14" style="1" bestFit="1" customWidth="1"/>
    <col min="9726" max="9726" width="7" style="1" customWidth="1"/>
    <col min="9727" max="9727" width="11" style="1" customWidth="1"/>
    <col min="9728" max="9729" width="10.42578125" style="1" customWidth="1"/>
    <col min="9730" max="9730" width="11.42578125" style="1" customWidth="1"/>
    <col min="9731" max="9731" width="12.140625" style="1" bestFit="1" customWidth="1"/>
    <col min="9732" max="9732" width="11.28515625" style="1" bestFit="1" customWidth="1"/>
    <col min="9733" max="9977" width="9.140625" style="1"/>
    <col min="9978" max="9978" width="5.85546875" style="1" customWidth="1"/>
    <col min="9979" max="9979" width="47.28515625" style="1" customWidth="1"/>
    <col min="9980" max="9980" width="10.5703125" style="1" customWidth="1"/>
    <col min="9981" max="9981" width="14" style="1" bestFit="1" customWidth="1"/>
    <col min="9982" max="9982" width="7" style="1" customWidth="1"/>
    <col min="9983" max="9983" width="11" style="1" customWidth="1"/>
    <col min="9984" max="9985" width="10.42578125" style="1" customWidth="1"/>
    <col min="9986" max="9986" width="11.42578125" style="1" customWidth="1"/>
    <col min="9987" max="9987" width="12.140625" style="1" bestFit="1" customWidth="1"/>
    <col min="9988" max="9988" width="11.28515625" style="1" bestFit="1" customWidth="1"/>
    <col min="9989" max="10233" width="9.140625" style="1"/>
    <col min="10234" max="10234" width="5.85546875" style="1" customWidth="1"/>
    <col min="10235" max="10235" width="47.28515625" style="1" customWidth="1"/>
    <col min="10236" max="10236" width="10.5703125" style="1" customWidth="1"/>
    <col min="10237" max="10237" width="14" style="1" bestFit="1" customWidth="1"/>
    <col min="10238" max="10238" width="7" style="1" customWidth="1"/>
    <col min="10239" max="10239" width="11" style="1" customWidth="1"/>
    <col min="10240" max="10241" width="10.42578125" style="1" customWidth="1"/>
    <col min="10242" max="10242" width="11.42578125" style="1" customWidth="1"/>
    <col min="10243" max="10243" width="12.140625" style="1" bestFit="1" customWidth="1"/>
    <col min="10244" max="10244" width="11.28515625" style="1" bestFit="1" customWidth="1"/>
    <col min="10245" max="10489" width="9.140625" style="1"/>
    <col min="10490" max="10490" width="5.85546875" style="1" customWidth="1"/>
    <col min="10491" max="10491" width="47.28515625" style="1" customWidth="1"/>
    <col min="10492" max="10492" width="10.5703125" style="1" customWidth="1"/>
    <col min="10493" max="10493" width="14" style="1" bestFit="1" customWidth="1"/>
    <col min="10494" max="10494" width="7" style="1" customWidth="1"/>
    <col min="10495" max="10495" width="11" style="1" customWidth="1"/>
    <col min="10496" max="10497" width="10.42578125" style="1" customWidth="1"/>
    <col min="10498" max="10498" width="11.42578125" style="1" customWidth="1"/>
    <col min="10499" max="10499" width="12.140625" style="1" bestFit="1" customWidth="1"/>
    <col min="10500" max="10500" width="11.28515625" style="1" bestFit="1" customWidth="1"/>
    <col min="10501" max="10745" width="9.140625" style="1"/>
    <col min="10746" max="10746" width="5.85546875" style="1" customWidth="1"/>
    <col min="10747" max="10747" width="47.28515625" style="1" customWidth="1"/>
    <col min="10748" max="10748" width="10.5703125" style="1" customWidth="1"/>
    <col min="10749" max="10749" width="14" style="1" bestFit="1" customWidth="1"/>
    <col min="10750" max="10750" width="7" style="1" customWidth="1"/>
    <col min="10751" max="10751" width="11" style="1" customWidth="1"/>
    <col min="10752" max="10753" width="10.42578125" style="1" customWidth="1"/>
    <col min="10754" max="10754" width="11.42578125" style="1" customWidth="1"/>
    <col min="10755" max="10755" width="12.140625" style="1" bestFit="1" customWidth="1"/>
    <col min="10756" max="10756" width="11.28515625" style="1" bestFit="1" customWidth="1"/>
    <col min="10757" max="11001" width="9.140625" style="1"/>
    <col min="11002" max="11002" width="5.85546875" style="1" customWidth="1"/>
    <col min="11003" max="11003" width="47.28515625" style="1" customWidth="1"/>
    <col min="11004" max="11004" width="10.5703125" style="1" customWidth="1"/>
    <col min="11005" max="11005" width="14" style="1" bestFit="1" customWidth="1"/>
    <col min="11006" max="11006" width="7" style="1" customWidth="1"/>
    <col min="11007" max="11007" width="11" style="1" customWidth="1"/>
    <col min="11008" max="11009" width="10.42578125" style="1" customWidth="1"/>
    <col min="11010" max="11010" width="11.42578125" style="1" customWidth="1"/>
    <col min="11011" max="11011" width="12.140625" style="1" bestFit="1" customWidth="1"/>
    <col min="11012" max="11012" width="11.28515625" style="1" bestFit="1" customWidth="1"/>
    <col min="11013" max="11257" width="9.140625" style="1"/>
    <col min="11258" max="11258" width="5.85546875" style="1" customWidth="1"/>
    <col min="11259" max="11259" width="47.28515625" style="1" customWidth="1"/>
    <col min="11260" max="11260" width="10.5703125" style="1" customWidth="1"/>
    <col min="11261" max="11261" width="14" style="1" bestFit="1" customWidth="1"/>
    <col min="11262" max="11262" width="7" style="1" customWidth="1"/>
    <col min="11263" max="11263" width="11" style="1" customWidth="1"/>
    <col min="11264" max="11265" width="10.42578125" style="1" customWidth="1"/>
    <col min="11266" max="11266" width="11.42578125" style="1" customWidth="1"/>
    <col min="11267" max="11267" width="12.140625" style="1" bestFit="1" customWidth="1"/>
    <col min="11268" max="11268" width="11.28515625" style="1" bestFit="1" customWidth="1"/>
    <col min="11269" max="11513" width="9.140625" style="1"/>
    <col min="11514" max="11514" width="5.85546875" style="1" customWidth="1"/>
    <col min="11515" max="11515" width="47.28515625" style="1" customWidth="1"/>
    <col min="11516" max="11516" width="10.5703125" style="1" customWidth="1"/>
    <col min="11517" max="11517" width="14" style="1" bestFit="1" customWidth="1"/>
    <col min="11518" max="11518" width="7" style="1" customWidth="1"/>
    <col min="11519" max="11519" width="11" style="1" customWidth="1"/>
    <col min="11520" max="11521" width="10.42578125" style="1" customWidth="1"/>
    <col min="11522" max="11522" width="11.42578125" style="1" customWidth="1"/>
    <col min="11523" max="11523" width="12.140625" style="1" bestFit="1" customWidth="1"/>
    <col min="11524" max="11524" width="11.28515625" style="1" bestFit="1" customWidth="1"/>
    <col min="11525" max="11769" width="9.140625" style="1"/>
    <col min="11770" max="11770" width="5.85546875" style="1" customWidth="1"/>
    <col min="11771" max="11771" width="47.28515625" style="1" customWidth="1"/>
    <col min="11772" max="11772" width="10.5703125" style="1" customWidth="1"/>
    <col min="11773" max="11773" width="14" style="1" bestFit="1" customWidth="1"/>
    <col min="11774" max="11774" width="7" style="1" customWidth="1"/>
    <col min="11775" max="11775" width="11" style="1" customWidth="1"/>
    <col min="11776" max="11777" width="10.42578125" style="1" customWidth="1"/>
    <col min="11778" max="11778" width="11.42578125" style="1" customWidth="1"/>
    <col min="11779" max="11779" width="12.140625" style="1" bestFit="1" customWidth="1"/>
    <col min="11780" max="11780" width="11.28515625" style="1" bestFit="1" customWidth="1"/>
    <col min="11781" max="12025" width="9.140625" style="1"/>
    <col min="12026" max="12026" width="5.85546875" style="1" customWidth="1"/>
    <col min="12027" max="12027" width="47.28515625" style="1" customWidth="1"/>
    <col min="12028" max="12028" width="10.5703125" style="1" customWidth="1"/>
    <col min="12029" max="12029" width="14" style="1" bestFit="1" customWidth="1"/>
    <col min="12030" max="12030" width="7" style="1" customWidth="1"/>
    <col min="12031" max="12031" width="11" style="1" customWidth="1"/>
    <col min="12032" max="12033" width="10.42578125" style="1" customWidth="1"/>
    <col min="12034" max="12034" width="11.42578125" style="1" customWidth="1"/>
    <col min="12035" max="12035" width="12.140625" style="1" bestFit="1" customWidth="1"/>
    <col min="12036" max="12036" width="11.28515625" style="1" bestFit="1" customWidth="1"/>
    <col min="12037" max="12281" width="9.140625" style="1"/>
    <col min="12282" max="12282" width="5.85546875" style="1" customWidth="1"/>
    <col min="12283" max="12283" width="47.28515625" style="1" customWidth="1"/>
    <col min="12284" max="12284" width="10.5703125" style="1" customWidth="1"/>
    <col min="12285" max="12285" width="14" style="1" bestFit="1" customWidth="1"/>
    <col min="12286" max="12286" width="7" style="1" customWidth="1"/>
    <col min="12287" max="12287" width="11" style="1" customWidth="1"/>
    <col min="12288" max="12289" width="10.42578125" style="1" customWidth="1"/>
    <col min="12290" max="12290" width="11.42578125" style="1" customWidth="1"/>
    <col min="12291" max="12291" width="12.140625" style="1" bestFit="1" customWidth="1"/>
    <col min="12292" max="12292" width="11.28515625" style="1" bestFit="1" customWidth="1"/>
    <col min="12293" max="12537" width="9.140625" style="1"/>
    <col min="12538" max="12538" width="5.85546875" style="1" customWidth="1"/>
    <col min="12539" max="12539" width="47.28515625" style="1" customWidth="1"/>
    <col min="12540" max="12540" width="10.5703125" style="1" customWidth="1"/>
    <col min="12541" max="12541" width="14" style="1" bestFit="1" customWidth="1"/>
    <col min="12542" max="12542" width="7" style="1" customWidth="1"/>
    <col min="12543" max="12543" width="11" style="1" customWidth="1"/>
    <col min="12544" max="12545" width="10.42578125" style="1" customWidth="1"/>
    <col min="12546" max="12546" width="11.42578125" style="1" customWidth="1"/>
    <col min="12547" max="12547" width="12.140625" style="1" bestFit="1" customWidth="1"/>
    <col min="12548" max="12548" width="11.28515625" style="1" bestFit="1" customWidth="1"/>
    <col min="12549" max="12793" width="9.140625" style="1"/>
    <col min="12794" max="12794" width="5.85546875" style="1" customWidth="1"/>
    <col min="12795" max="12795" width="47.28515625" style="1" customWidth="1"/>
    <col min="12796" max="12796" width="10.5703125" style="1" customWidth="1"/>
    <col min="12797" max="12797" width="14" style="1" bestFit="1" customWidth="1"/>
    <col min="12798" max="12798" width="7" style="1" customWidth="1"/>
    <col min="12799" max="12799" width="11" style="1" customWidth="1"/>
    <col min="12800" max="12801" width="10.42578125" style="1" customWidth="1"/>
    <col min="12802" max="12802" width="11.42578125" style="1" customWidth="1"/>
    <col min="12803" max="12803" width="12.140625" style="1" bestFit="1" customWidth="1"/>
    <col min="12804" max="12804" width="11.28515625" style="1" bestFit="1" customWidth="1"/>
    <col min="12805" max="13049" width="9.140625" style="1"/>
    <col min="13050" max="13050" width="5.85546875" style="1" customWidth="1"/>
    <col min="13051" max="13051" width="47.28515625" style="1" customWidth="1"/>
    <col min="13052" max="13052" width="10.5703125" style="1" customWidth="1"/>
    <col min="13053" max="13053" width="14" style="1" bestFit="1" customWidth="1"/>
    <col min="13054" max="13054" width="7" style="1" customWidth="1"/>
    <col min="13055" max="13055" width="11" style="1" customWidth="1"/>
    <col min="13056" max="13057" width="10.42578125" style="1" customWidth="1"/>
    <col min="13058" max="13058" width="11.42578125" style="1" customWidth="1"/>
    <col min="13059" max="13059" width="12.140625" style="1" bestFit="1" customWidth="1"/>
    <col min="13060" max="13060" width="11.28515625" style="1" bestFit="1" customWidth="1"/>
    <col min="13061" max="13305" width="9.140625" style="1"/>
    <col min="13306" max="13306" width="5.85546875" style="1" customWidth="1"/>
    <col min="13307" max="13307" width="47.28515625" style="1" customWidth="1"/>
    <col min="13308" max="13308" width="10.5703125" style="1" customWidth="1"/>
    <col min="13309" max="13309" width="14" style="1" bestFit="1" customWidth="1"/>
    <col min="13310" max="13310" width="7" style="1" customWidth="1"/>
    <col min="13311" max="13311" width="11" style="1" customWidth="1"/>
    <col min="13312" max="13313" width="10.42578125" style="1" customWidth="1"/>
    <col min="13314" max="13314" width="11.42578125" style="1" customWidth="1"/>
    <col min="13315" max="13315" width="12.140625" style="1" bestFit="1" customWidth="1"/>
    <col min="13316" max="13316" width="11.28515625" style="1" bestFit="1" customWidth="1"/>
    <col min="13317" max="13561" width="9.140625" style="1"/>
    <col min="13562" max="13562" width="5.85546875" style="1" customWidth="1"/>
    <col min="13563" max="13563" width="47.28515625" style="1" customWidth="1"/>
    <col min="13564" max="13564" width="10.5703125" style="1" customWidth="1"/>
    <col min="13565" max="13565" width="14" style="1" bestFit="1" customWidth="1"/>
    <col min="13566" max="13566" width="7" style="1" customWidth="1"/>
    <col min="13567" max="13567" width="11" style="1" customWidth="1"/>
    <col min="13568" max="13569" width="10.42578125" style="1" customWidth="1"/>
    <col min="13570" max="13570" width="11.42578125" style="1" customWidth="1"/>
    <col min="13571" max="13571" width="12.140625" style="1" bestFit="1" customWidth="1"/>
    <col min="13572" max="13572" width="11.28515625" style="1" bestFit="1" customWidth="1"/>
    <col min="13573" max="13817" width="9.140625" style="1"/>
    <col min="13818" max="13818" width="5.85546875" style="1" customWidth="1"/>
    <col min="13819" max="13819" width="47.28515625" style="1" customWidth="1"/>
    <col min="13820" max="13820" width="10.5703125" style="1" customWidth="1"/>
    <col min="13821" max="13821" width="14" style="1" bestFit="1" customWidth="1"/>
    <col min="13822" max="13822" width="7" style="1" customWidth="1"/>
    <col min="13823" max="13823" width="11" style="1" customWidth="1"/>
    <col min="13824" max="13825" width="10.42578125" style="1" customWidth="1"/>
    <col min="13826" max="13826" width="11.42578125" style="1" customWidth="1"/>
    <col min="13827" max="13827" width="12.140625" style="1" bestFit="1" customWidth="1"/>
    <col min="13828" max="13828" width="11.28515625" style="1" bestFit="1" customWidth="1"/>
    <col min="13829" max="14073" width="9.140625" style="1"/>
    <col min="14074" max="14074" width="5.85546875" style="1" customWidth="1"/>
    <col min="14075" max="14075" width="47.28515625" style="1" customWidth="1"/>
    <col min="14076" max="14076" width="10.5703125" style="1" customWidth="1"/>
    <col min="14077" max="14077" width="14" style="1" bestFit="1" customWidth="1"/>
    <col min="14078" max="14078" width="7" style="1" customWidth="1"/>
    <col min="14079" max="14079" width="11" style="1" customWidth="1"/>
    <col min="14080" max="14081" width="10.42578125" style="1" customWidth="1"/>
    <col min="14082" max="14082" width="11.42578125" style="1" customWidth="1"/>
    <col min="14083" max="14083" width="12.140625" style="1" bestFit="1" customWidth="1"/>
    <col min="14084" max="14084" width="11.28515625" style="1" bestFit="1" customWidth="1"/>
    <col min="14085" max="14329" width="9.140625" style="1"/>
    <col min="14330" max="14330" width="5.85546875" style="1" customWidth="1"/>
    <col min="14331" max="14331" width="47.28515625" style="1" customWidth="1"/>
    <col min="14332" max="14332" width="10.5703125" style="1" customWidth="1"/>
    <col min="14333" max="14333" width="14" style="1" bestFit="1" customWidth="1"/>
    <col min="14334" max="14334" width="7" style="1" customWidth="1"/>
    <col min="14335" max="14335" width="11" style="1" customWidth="1"/>
    <col min="14336" max="14337" width="10.42578125" style="1" customWidth="1"/>
    <col min="14338" max="14338" width="11.42578125" style="1" customWidth="1"/>
    <col min="14339" max="14339" width="12.140625" style="1" bestFit="1" customWidth="1"/>
    <col min="14340" max="14340" width="11.28515625" style="1" bestFit="1" customWidth="1"/>
    <col min="14341" max="14585" width="9.140625" style="1"/>
    <col min="14586" max="14586" width="5.85546875" style="1" customWidth="1"/>
    <col min="14587" max="14587" width="47.28515625" style="1" customWidth="1"/>
    <col min="14588" max="14588" width="10.5703125" style="1" customWidth="1"/>
    <col min="14589" max="14589" width="14" style="1" bestFit="1" customWidth="1"/>
    <col min="14590" max="14590" width="7" style="1" customWidth="1"/>
    <col min="14591" max="14591" width="11" style="1" customWidth="1"/>
    <col min="14592" max="14593" width="10.42578125" style="1" customWidth="1"/>
    <col min="14594" max="14594" width="11.42578125" style="1" customWidth="1"/>
    <col min="14595" max="14595" width="12.140625" style="1" bestFit="1" customWidth="1"/>
    <col min="14596" max="14596" width="11.28515625" style="1" bestFit="1" customWidth="1"/>
    <col min="14597" max="14841" width="9.140625" style="1"/>
    <col min="14842" max="14842" width="5.85546875" style="1" customWidth="1"/>
    <col min="14843" max="14843" width="47.28515625" style="1" customWidth="1"/>
    <col min="14844" max="14844" width="10.5703125" style="1" customWidth="1"/>
    <col min="14845" max="14845" width="14" style="1" bestFit="1" customWidth="1"/>
    <col min="14846" max="14846" width="7" style="1" customWidth="1"/>
    <col min="14847" max="14847" width="11" style="1" customWidth="1"/>
    <col min="14848" max="14849" width="10.42578125" style="1" customWidth="1"/>
    <col min="14850" max="14850" width="11.42578125" style="1" customWidth="1"/>
    <col min="14851" max="14851" width="12.140625" style="1" bestFit="1" customWidth="1"/>
    <col min="14852" max="14852" width="11.28515625" style="1" bestFit="1" customWidth="1"/>
    <col min="14853" max="15097" width="9.140625" style="1"/>
    <col min="15098" max="15098" width="5.85546875" style="1" customWidth="1"/>
    <col min="15099" max="15099" width="47.28515625" style="1" customWidth="1"/>
    <col min="15100" max="15100" width="10.5703125" style="1" customWidth="1"/>
    <col min="15101" max="15101" width="14" style="1" bestFit="1" customWidth="1"/>
    <col min="15102" max="15102" width="7" style="1" customWidth="1"/>
    <col min="15103" max="15103" width="11" style="1" customWidth="1"/>
    <col min="15104" max="15105" width="10.42578125" style="1" customWidth="1"/>
    <col min="15106" max="15106" width="11.42578125" style="1" customWidth="1"/>
    <col min="15107" max="15107" width="12.140625" style="1" bestFit="1" customWidth="1"/>
    <col min="15108" max="15108" width="11.28515625" style="1" bestFit="1" customWidth="1"/>
    <col min="15109" max="15353" width="9.140625" style="1"/>
    <col min="15354" max="15354" width="5.85546875" style="1" customWidth="1"/>
    <col min="15355" max="15355" width="47.28515625" style="1" customWidth="1"/>
    <col min="15356" max="15356" width="10.5703125" style="1" customWidth="1"/>
    <col min="15357" max="15357" width="14" style="1" bestFit="1" customWidth="1"/>
    <col min="15358" max="15358" width="7" style="1" customWidth="1"/>
    <col min="15359" max="15359" width="11" style="1" customWidth="1"/>
    <col min="15360" max="15361" width="10.42578125" style="1" customWidth="1"/>
    <col min="15362" max="15362" width="11.42578125" style="1" customWidth="1"/>
    <col min="15363" max="15363" width="12.140625" style="1" bestFit="1" customWidth="1"/>
    <col min="15364" max="15364" width="11.28515625" style="1" bestFit="1" customWidth="1"/>
    <col min="15365" max="15609" width="9.140625" style="1"/>
    <col min="15610" max="15610" width="5.85546875" style="1" customWidth="1"/>
    <col min="15611" max="15611" width="47.28515625" style="1" customWidth="1"/>
    <col min="15612" max="15612" width="10.5703125" style="1" customWidth="1"/>
    <col min="15613" max="15613" width="14" style="1" bestFit="1" customWidth="1"/>
    <col min="15614" max="15614" width="7" style="1" customWidth="1"/>
    <col min="15615" max="15615" width="11" style="1" customWidth="1"/>
    <col min="15616" max="15617" width="10.42578125" style="1" customWidth="1"/>
    <col min="15618" max="15618" width="11.42578125" style="1" customWidth="1"/>
    <col min="15619" max="15619" width="12.140625" style="1" bestFit="1" customWidth="1"/>
    <col min="15620" max="15620" width="11.28515625" style="1" bestFit="1" customWidth="1"/>
    <col min="15621" max="15865" width="9.140625" style="1"/>
    <col min="15866" max="15866" width="5.85546875" style="1" customWidth="1"/>
    <col min="15867" max="15867" width="47.28515625" style="1" customWidth="1"/>
    <col min="15868" max="15868" width="10.5703125" style="1" customWidth="1"/>
    <col min="15869" max="15869" width="14" style="1" bestFit="1" customWidth="1"/>
    <col min="15870" max="15870" width="7" style="1" customWidth="1"/>
    <col min="15871" max="15871" width="11" style="1" customWidth="1"/>
    <col min="15872" max="15873" width="10.42578125" style="1" customWidth="1"/>
    <col min="15874" max="15874" width="11.42578125" style="1" customWidth="1"/>
    <col min="15875" max="15875" width="12.140625" style="1" bestFit="1" customWidth="1"/>
    <col min="15876" max="15876" width="11.28515625" style="1" bestFit="1" customWidth="1"/>
    <col min="15877" max="16121" width="9.140625" style="1"/>
    <col min="16122" max="16122" width="5.85546875" style="1" customWidth="1"/>
    <col min="16123" max="16123" width="47.28515625" style="1" customWidth="1"/>
    <col min="16124" max="16124" width="10.5703125" style="1" customWidth="1"/>
    <col min="16125" max="16125" width="14" style="1" bestFit="1" customWidth="1"/>
    <col min="16126" max="16126" width="7" style="1" customWidth="1"/>
    <col min="16127" max="16127" width="11" style="1" customWidth="1"/>
    <col min="16128" max="16129" width="10.42578125" style="1" customWidth="1"/>
    <col min="16130" max="16130" width="11.42578125" style="1" customWidth="1"/>
    <col min="16131" max="16131" width="12.140625" style="1" bestFit="1" customWidth="1"/>
    <col min="16132" max="16132" width="11.28515625" style="1" bestFit="1" customWidth="1"/>
    <col min="16133" max="16384" width="9.140625" style="1"/>
  </cols>
  <sheetData>
    <row r="1" spans="1:5" ht="36.75" customHeight="1" x14ac:dyDescent="0.25">
      <c r="A1" s="87" t="s">
        <v>187</v>
      </c>
      <c r="B1" s="87"/>
      <c r="C1" s="87"/>
      <c r="D1" s="87"/>
    </row>
    <row r="2" spans="1:5" ht="30" customHeight="1" x14ac:dyDescent="0.25">
      <c r="B2" s="106" t="s">
        <v>267</v>
      </c>
      <c r="C2" s="106"/>
      <c r="D2" s="106"/>
    </row>
    <row r="3" spans="1:5" ht="35.25" customHeight="1" x14ac:dyDescent="0.25">
      <c r="A3" s="41" t="s">
        <v>0</v>
      </c>
      <c r="B3" s="42" t="s">
        <v>1</v>
      </c>
      <c r="C3" s="43" t="s">
        <v>2</v>
      </c>
      <c r="D3" s="44" t="s">
        <v>3</v>
      </c>
    </row>
    <row r="4" spans="1:5" s="6" customFormat="1" ht="20.100000000000001" customHeight="1" x14ac:dyDescent="0.25">
      <c r="A4" s="41">
        <v>1</v>
      </c>
      <c r="B4" s="42" t="s">
        <v>4</v>
      </c>
      <c r="C4" s="41" t="s">
        <v>5</v>
      </c>
      <c r="D4" s="46" t="s">
        <v>340</v>
      </c>
      <c r="E4" s="24"/>
    </row>
    <row r="5" spans="1:5" s="6" customFormat="1" ht="20.100000000000001" customHeight="1" x14ac:dyDescent="0.25">
      <c r="A5" s="41">
        <v>2</v>
      </c>
      <c r="B5" s="42" t="s">
        <v>117</v>
      </c>
      <c r="C5" s="41" t="s">
        <v>5</v>
      </c>
      <c r="D5" s="46" t="s">
        <v>341</v>
      </c>
      <c r="E5" s="24"/>
    </row>
    <row r="6" spans="1:5" s="6" customFormat="1" ht="20.100000000000001" customHeight="1" x14ac:dyDescent="0.25">
      <c r="A6" s="41">
        <v>3</v>
      </c>
      <c r="B6" s="42" t="s">
        <v>118</v>
      </c>
      <c r="C6" s="41" t="s">
        <v>5</v>
      </c>
      <c r="D6" s="46" t="s">
        <v>342</v>
      </c>
      <c r="E6" s="24"/>
    </row>
    <row r="7" spans="1:5" s="6" customFormat="1" ht="30" customHeight="1" x14ac:dyDescent="0.25">
      <c r="A7" s="41">
        <v>4</v>
      </c>
      <c r="B7" s="97" t="s">
        <v>333</v>
      </c>
      <c r="C7" s="98"/>
      <c r="D7" s="102"/>
      <c r="E7" s="24"/>
    </row>
    <row r="8" spans="1:5" s="6" customFormat="1" ht="30" customHeight="1" x14ac:dyDescent="0.25">
      <c r="A8" s="41">
        <v>5</v>
      </c>
      <c r="B8" s="42" t="s">
        <v>119</v>
      </c>
      <c r="C8" s="41" t="s">
        <v>18</v>
      </c>
      <c r="D8" s="47">
        <f>[4]трансп!N57</f>
        <v>-1491235.8876</v>
      </c>
      <c r="E8" s="24"/>
    </row>
    <row r="9" spans="1:5" s="6" customFormat="1" ht="20.100000000000001" customHeight="1" x14ac:dyDescent="0.25">
      <c r="A9" s="41">
        <v>6</v>
      </c>
      <c r="B9" s="48" t="s">
        <v>129</v>
      </c>
      <c r="C9" s="41" t="s">
        <v>18</v>
      </c>
      <c r="D9" s="47">
        <f>[4]трансп!N58</f>
        <v>1103</v>
      </c>
      <c r="E9" s="24"/>
    </row>
    <row r="10" spans="1:5" s="6" customFormat="1" ht="20.100000000000001" customHeight="1" x14ac:dyDescent="0.25">
      <c r="A10" s="41">
        <v>7</v>
      </c>
      <c r="B10" s="48" t="s">
        <v>130</v>
      </c>
      <c r="C10" s="41" t="s">
        <v>18</v>
      </c>
      <c r="D10" s="47">
        <f>[4]трансп!N59</f>
        <v>978380.28</v>
      </c>
      <c r="E10" s="24"/>
    </row>
    <row r="11" spans="1:5" s="6" customFormat="1" ht="47.25" x14ac:dyDescent="0.25">
      <c r="A11" s="41">
        <v>8</v>
      </c>
      <c r="B11" s="49" t="s">
        <v>279</v>
      </c>
      <c r="C11" s="41" t="s">
        <v>18</v>
      </c>
      <c r="D11" s="47">
        <f>[4]трансп!N60</f>
        <v>4712742.21</v>
      </c>
      <c r="E11" s="24"/>
    </row>
    <row r="12" spans="1:5" s="6" customFormat="1" ht="20.100000000000001" customHeight="1" x14ac:dyDescent="0.25">
      <c r="A12" s="41">
        <v>9</v>
      </c>
      <c r="B12" s="50" t="s">
        <v>280</v>
      </c>
      <c r="C12" s="41" t="s">
        <v>18</v>
      </c>
      <c r="D12" s="47">
        <f>[4]трансп!N61</f>
        <v>2882996.5500000003</v>
      </c>
      <c r="E12" s="24"/>
    </row>
    <row r="13" spans="1:5" s="6" customFormat="1" ht="20.100000000000001" customHeight="1" x14ac:dyDescent="0.25">
      <c r="A13" s="41">
        <v>10</v>
      </c>
      <c r="B13" s="48" t="s">
        <v>262</v>
      </c>
      <c r="C13" s="41" t="s">
        <v>18</v>
      </c>
      <c r="D13" s="47">
        <f>[4]трансп!N62</f>
        <v>1075363.8599999999</v>
      </c>
      <c r="E13" s="24"/>
    </row>
    <row r="14" spans="1:5" s="6" customFormat="1" ht="20.25" customHeight="1" x14ac:dyDescent="0.25">
      <c r="A14" s="41">
        <v>11</v>
      </c>
      <c r="B14" s="48" t="s">
        <v>263</v>
      </c>
      <c r="C14" s="41" t="s">
        <v>18</v>
      </c>
      <c r="D14" s="47">
        <f>[4]трансп!N63</f>
        <v>754381.79999999993</v>
      </c>
      <c r="E14" s="24"/>
    </row>
    <row r="15" spans="1:5" s="6" customFormat="1" ht="20.25" customHeight="1" x14ac:dyDescent="0.25">
      <c r="A15" s="41">
        <v>12</v>
      </c>
      <c r="B15" s="42" t="s">
        <v>120</v>
      </c>
      <c r="C15" s="41" t="s">
        <v>18</v>
      </c>
      <c r="D15" s="47">
        <f>[4]трансп!N64</f>
        <v>4470351.7</v>
      </c>
      <c r="E15" s="24"/>
    </row>
    <row r="16" spans="1:5" s="6" customFormat="1" ht="20.25" customHeight="1" x14ac:dyDescent="0.25">
      <c r="A16" s="41">
        <v>13</v>
      </c>
      <c r="B16" s="48" t="s">
        <v>189</v>
      </c>
      <c r="C16" s="41" t="s">
        <v>18</v>
      </c>
      <c r="D16" s="47">
        <f>[4]трансп!N65</f>
        <v>4470351.7</v>
      </c>
      <c r="E16" s="24"/>
    </row>
    <row r="17" spans="1:5" s="6" customFormat="1" ht="20.25" customHeight="1" x14ac:dyDescent="0.25">
      <c r="A17" s="41">
        <v>14</v>
      </c>
      <c r="B17" s="48" t="s">
        <v>190</v>
      </c>
      <c r="C17" s="41" t="s">
        <v>18</v>
      </c>
      <c r="D17" s="47">
        <f>[4]трансп!N66</f>
        <v>0</v>
      </c>
      <c r="E17" s="24"/>
    </row>
    <row r="18" spans="1:5" s="6" customFormat="1" ht="20.25" customHeight="1" x14ac:dyDescent="0.25">
      <c r="A18" s="41">
        <v>15</v>
      </c>
      <c r="B18" s="48" t="s">
        <v>131</v>
      </c>
      <c r="C18" s="41" t="s">
        <v>18</v>
      </c>
      <c r="D18" s="47">
        <f>[4]трансп!N67</f>
        <v>0</v>
      </c>
      <c r="E18" s="24"/>
    </row>
    <row r="19" spans="1:5" s="6" customFormat="1" ht="31.5" x14ac:dyDescent="0.25">
      <c r="A19" s="41">
        <v>16</v>
      </c>
      <c r="B19" s="48" t="s">
        <v>132</v>
      </c>
      <c r="C19" s="41" t="s">
        <v>18</v>
      </c>
      <c r="D19" s="47">
        <f>[4]трансп!N68</f>
        <v>0</v>
      </c>
      <c r="E19" s="24"/>
    </row>
    <row r="20" spans="1:5" s="6" customFormat="1" ht="20.25" customHeight="1" x14ac:dyDescent="0.25">
      <c r="A20" s="41">
        <v>17</v>
      </c>
      <c r="B20" s="48" t="s">
        <v>133</v>
      </c>
      <c r="C20" s="41" t="s">
        <v>18</v>
      </c>
      <c r="D20" s="47">
        <f>[4]трансп!N69</f>
        <v>0</v>
      </c>
      <c r="E20" s="24"/>
    </row>
    <row r="21" spans="1:5" s="6" customFormat="1" ht="24" customHeight="1" x14ac:dyDescent="0.25">
      <c r="A21" s="41">
        <v>18</v>
      </c>
      <c r="B21" s="42" t="s">
        <v>121</v>
      </c>
      <c r="C21" s="41" t="s">
        <v>18</v>
      </c>
      <c r="D21" s="47">
        <f>[4]трансп!N70</f>
        <v>2979115.8124000002</v>
      </c>
      <c r="E21" s="24"/>
    </row>
    <row r="22" spans="1:5" s="6" customFormat="1" ht="31.5" x14ac:dyDescent="0.25">
      <c r="A22" s="41">
        <v>19</v>
      </c>
      <c r="B22" s="48" t="s">
        <v>122</v>
      </c>
      <c r="C22" s="41" t="s">
        <v>18</v>
      </c>
      <c r="D22" s="47">
        <f>[4]трансп!N71</f>
        <v>-1106531.2675999999</v>
      </c>
      <c r="E22" s="24"/>
    </row>
    <row r="23" spans="1:5" s="6" customFormat="1" ht="20.25" customHeight="1" x14ac:dyDescent="0.25">
      <c r="A23" s="41">
        <v>20</v>
      </c>
      <c r="B23" s="48" t="s">
        <v>127</v>
      </c>
      <c r="C23" s="41" t="s">
        <v>18</v>
      </c>
      <c r="D23" s="47">
        <f>[4]трансп!N72</f>
        <v>444.59</v>
      </c>
      <c r="E23" s="24"/>
    </row>
    <row r="24" spans="1:5" s="6" customFormat="1" ht="20.25" customHeight="1" x14ac:dyDescent="0.25">
      <c r="A24" s="41">
        <v>21</v>
      </c>
      <c r="B24" s="48" t="s">
        <v>128</v>
      </c>
      <c r="C24" s="41" t="s">
        <v>18</v>
      </c>
      <c r="D24" s="47">
        <f>[4]трансп!N73</f>
        <v>1220111.55</v>
      </c>
      <c r="E24" s="24"/>
    </row>
    <row r="25" spans="1:5" s="6" customFormat="1" ht="36" customHeight="1" x14ac:dyDescent="0.25">
      <c r="A25" s="41">
        <v>22</v>
      </c>
      <c r="B25" s="83" t="s">
        <v>281</v>
      </c>
      <c r="C25" s="41" t="s">
        <v>18</v>
      </c>
      <c r="D25" s="47">
        <f>[4]трансп!N74</f>
        <v>4344222.5046142507</v>
      </c>
      <c r="E25" s="24"/>
    </row>
    <row r="26" spans="1:5" s="6" customFormat="1" ht="20.25" customHeight="1" x14ac:dyDescent="0.25">
      <c r="A26" s="41">
        <v>23</v>
      </c>
      <c r="B26" s="51" t="s">
        <v>241</v>
      </c>
      <c r="C26" s="41" t="s">
        <v>18</v>
      </c>
      <c r="D26" s="47">
        <f>[4]трансп!N75</f>
        <v>754381.79999999993</v>
      </c>
      <c r="E26" s="24"/>
    </row>
    <row r="27" spans="1:5" s="6" customFormat="1" ht="20.25" customHeight="1" x14ac:dyDescent="0.25">
      <c r="A27" s="41">
        <v>24</v>
      </c>
      <c r="B27" s="51" t="s">
        <v>244</v>
      </c>
      <c r="C27" s="41" t="s">
        <v>18</v>
      </c>
      <c r="D27" s="47">
        <f>[4]трансп!N76</f>
        <v>690659.23999999987</v>
      </c>
      <c r="E27" s="24"/>
    </row>
    <row r="28" spans="1:5" s="6" customFormat="1" ht="20.25" customHeight="1" x14ac:dyDescent="0.25">
      <c r="A28" s="41">
        <v>25</v>
      </c>
      <c r="B28" s="51" t="s">
        <v>247</v>
      </c>
      <c r="C28" s="41" t="s">
        <v>18</v>
      </c>
      <c r="D28" s="47">
        <f>[4]трансп!N77</f>
        <v>809851.04999999993</v>
      </c>
      <c r="E28" s="24"/>
    </row>
    <row r="29" spans="1:5" s="6" customFormat="1" ht="20.100000000000001" customHeight="1" x14ac:dyDescent="0.25">
      <c r="A29" s="41">
        <v>26</v>
      </c>
      <c r="B29" s="51" t="s">
        <v>261</v>
      </c>
      <c r="C29" s="41" t="s">
        <v>18</v>
      </c>
      <c r="D29" s="47">
        <f>[4]трансп!N78</f>
        <v>78396.540000000008</v>
      </c>
      <c r="E29" s="24"/>
    </row>
    <row r="30" spans="1:5" s="6" customFormat="1" ht="30" customHeight="1" x14ac:dyDescent="0.25">
      <c r="A30" s="41">
        <v>27</v>
      </c>
      <c r="B30" s="51" t="s">
        <v>248</v>
      </c>
      <c r="C30" s="41" t="s">
        <v>18</v>
      </c>
      <c r="D30" s="47">
        <f>[4]трансп!N79</f>
        <v>425264.25</v>
      </c>
      <c r="E30" s="24"/>
    </row>
    <row r="31" spans="1:5" s="6" customFormat="1" ht="20.100000000000001" customHeight="1" x14ac:dyDescent="0.25">
      <c r="A31" s="41">
        <v>28</v>
      </c>
      <c r="B31" s="51" t="s">
        <v>250</v>
      </c>
      <c r="C31" s="41" t="s">
        <v>18</v>
      </c>
      <c r="D31" s="47">
        <f>[4]трансп!N80</f>
        <v>170845.29</v>
      </c>
      <c r="E31" s="24"/>
    </row>
    <row r="32" spans="1:5" s="6" customFormat="1" ht="78.75" x14ac:dyDescent="0.25">
      <c r="A32" s="41">
        <v>29</v>
      </c>
      <c r="B32" s="51" t="s">
        <v>251</v>
      </c>
      <c r="C32" s="41" t="s">
        <v>18</v>
      </c>
      <c r="D32" s="47">
        <f>[4]трансп!N81</f>
        <v>696693.78</v>
      </c>
      <c r="E32" s="24"/>
    </row>
    <row r="33" spans="1:5" s="6" customFormat="1" ht="30" customHeight="1" x14ac:dyDescent="0.25">
      <c r="A33" s="41">
        <v>30</v>
      </c>
      <c r="B33" s="51" t="s">
        <v>252</v>
      </c>
      <c r="C33" s="41" t="s">
        <v>18</v>
      </c>
      <c r="D33" s="47">
        <f>[4]трансп!N82</f>
        <v>8875.08</v>
      </c>
      <c r="E33" s="24"/>
    </row>
    <row r="34" spans="1:5" s="6" customFormat="1" ht="30" customHeight="1" x14ac:dyDescent="0.25">
      <c r="A34" s="41">
        <v>31</v>
      </c>
      <c r="B34" s="51" t="s">
        <v>276</v>
      </c>
      <c r="C34" s="41" t="s">
        <v>18</v>
      </c>
      <c r="D34" s="47">
        <f>[4]трансп!N83</f>
        <v>72479.819999999992</v>
      </c>
      <c r="E34" s="24"/>
    </row>
    <row r="35" spans="1:5" s="6" customFormat="1" ht="20.100000000000001" customHeight="1" x14ac:dyDescent="0.25">
      <c r="A35" s="41">
        <v>32</v>
      </c>
      <c r="B35" s="51" t="s">
        <v>255</v>
      </c>
      <c r="C35" s="41" t="s">
        <v>18</v>
      </c>
      <c r="D35" s="47">
        <f>[4]трансп!N84</f>
        <v>22927.29</v>
      </c>
      <c r="E35" s="24"/>
    </row>
    <row r="36" spans="1:5" s="6" customFormat="1" ht="32.25" customHeight="1" x14ac:dyDescent="0.25">
      <c r="A36" s="41">
        <v>33</v>
      </c>
      <c r="B36" s="51" t="s">
        <v>257</v>
      </c>
      <c r="C36" s="41" t="s">
        <v>18</v>
      </c>
      <c r="D36" s="47">
        <f>[4]трансп!N85</f>
        <v>5916.72</v>
      </c>
      <c r="E36" s="24"/>
    </row>
    <row r="37" spans="1:5" s="6" customFormat="1" ht="31.5" x14ac:dyDescent="0.25">
      <c r="A37" s="41">
        <v>34</v>
      </c>
      <c r="B37" s="51" t="s">
        <v>338</v>
      </c>
      <c r="C37" s="41" t="s">
        <v>18</v>
      </c>
      <c r="D37" s="47">
        <f>[4]трансп!N86</f>
        <v>226314.54</v>
      </c>
      <c r="E37" s="24"/>
    </row>
    <row r="38" spans="1:5" s="6" customFormat="1" x14ac:dyDescent="0.25">
      <c r="A38" s="41">
        <v>35</v>
      </c>
      <c r="B38" s="51" t="s">
        <v>343</v>
      </c>
      <c r="C38" s="41" t="s">
        <v>18</v>
      </c>
      <c r="D38" s="47">
        <f>[4]трансп!N87</f>
        <v>0</v>
      </c>
      <c r="E38" s="24"/>
    </row>
    <row r="39" spans="1:5" s="6" customFormat="1" ht="20.100000000000001" customHeight="1" x14ac:dyDescent="0.25">
      <c r="A39" s="41">
        <v>36</v>
      </c>
      <c r="B39" s="51" t="s">
        <v>282</v>
      </c>
      <c r="C39" s="41" t="s">
        <v>18</v>
      </c>
      <c r="D39" s="47">
        <f>[4]трансп!N88</f>
        <v>8201.3230808024509</v>
      </c>
      <c r="E39" s="24"/>
    </row>
    <row r="40" spans="1:5" s="6" customFormat="1" ht="20.100000000000001" customHeight="1" x14ac:dyDescent="0.25">
      <c r="A40" s="41">
        <v>37</v>
      </c>
      <c r="B40" s="51" t="s">
        <v>283</v>
      </c>
      <c r="C40" s="41" t="s">
        <v>18</v>
      </c>
      <c r="D40" s="47">
        <f>[4]трансп!N89</f>
        <v>45704.331354357135</v>
      </c>
      <c r="E40" s="24"/>
    </row>
    <row r="41" spans="1:5" s="6" customFormat="1" ht="20.100000000000001" customHeight="1" x14ac:dyDescent="0.25">
      <c r="A41" s="41">
        <v>38</v>
      </c>
      <c r="B41" s="51" t="s">
        <v>344</v>
      </c>
      <c r="C41" s="41" t="s">
        <v>18</v>
      </c>
      <c r="D41" s="47">
        <f>[4]трансп!N90</f>
        <v>14224.859977388323</v>
      </c>
      <c r="E41" s="24"/>
    </row>
    <row r="42" spans="1:5" s="6" customFormat="1" ht="20.100000000000001" customHeight="1" x14ac:dyDescent="0.25">
      <c r="A42" s="41">
        <v>39</v>
      </c>
      <c r="B42" s="51" t="s">
        <v>284</v>
      </c>
      <c r="C42" s="41" t="s">
        <v>18</v>
      </c>
      <c r="D42" s="47">
        <f>[4]трансп!N91</f>
        <v>313486.59020170209</v>
      </c>
      <c r="E42" s="24"/>
    </row>
    <row r="44" spans="1:5" x14ac:dyDescent="0.25">
      <c r="B44" s="15" t="s">
        <v>345</v>
      </c>
      <c r="E44" s="1"/>
    </row>
  </sheetData>
  <mergeCells count="3">
    <mergeCell ref="A1:D1"/>
    <mergeCell ref="B2:D2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2.1</vt:lpstr>
      <vt:lpstr>2.2.</vt:lpstr>
      <vt:lpstr>2.3.</vt:lpstr>
      <vt:lpstr>2.4</vt:lpstr>
      <vt:lpstr>2.5</vt:lpstr>
      <vt:lpstr>2.6</vt:lpstr>
      <vt:lpstr>2.7</vt:lpstr>
      <vt:lpstr>2.8_2017</vt:lpstr>
      <vt:lpstr>2.8_2018</vt:lpstr>
      <vt:lpstr>2.8_2019</vt:lpstr>
      <vt:lpstr>'2.1'!Заголовки_для_печати</vt:lpstr>
      <vt:lpstr>'2.2.'!Заголовки_для_печати</vt:lpstr>
      <vt:lpstr>'2.8_2017'!Заголовки_для_печати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2020-04-01T17:21:19Z</dcterms:modified>
</cp:coreProperties>
</file>