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2" i="1" l="1"/>
  <c r="E33" i="1"/>
  <c r="D33" i="1"/>
  <c r="D32" i="1"/>
  <c r="E12" i="1"/>
  <c r="E10" i="1"/>
  <c r="D10" i="1"/>
  <c r="E11" i="1"/>
  <c r="E16" i="1"/>
  <c r="E15" i="1"/>
  <c r="E29" i="1"/>
  <c r="E28" i="1"/>
  <c r="D28" i="1"/>
  <c r="E14" i="1"/>
  <c r="D14" i="1"/>
  <c r="E24" i="1"/>
  <c r="D24" i="1"/>
  <c r="E23" i="1"/>
  <c r="D23" i="1"/>
  <c r="E21" i="1"/>
  <c r="D21" i="1"/>
  <c r="E19" i="1"/>
  <c r="D19" i="1"/>
  <c r="E13" i="1"/>
  <c r="E31" i="1"/>
  <c r="D31" i="1"/>
  <c r="E27" i="1"/>
  <c r="D27" i="1"/>
  <c r="E26" i="1"/>
  <c r="D26" i="1"/>
  <c r="E25" i="1"/>
  <c r="D25" i="1"/>
  <c r="E22" i="1"/>
  <c r="D12" i="1"/>
  <c r="D16" i="1"/>
  <c r="D15" i="1"/>
  <c r="D30" i="1"/>
  <c r="E17" i="1" l="1"/>
  <c r="E34" i="1"/>
  <c r="E35" i="1" l="1"/>
</calcChain>
</file>

<file path=xl/sharedStrings.xml><?xml version="1.0" encoding="utf-8"?>
<sst xmlns="http://schemas.openxmlformats.org/spreadsheetml/2006/main" count="61" uniqueCount="56">
  <si>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</si>
  <si>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</si>
  <si>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</si>
  <si>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</si>
  <si>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</si>
  <si>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</si>
  <si>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</si>
  <si>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</si>
  <si>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</si>
  <si>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</si>
  <si>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</si>
  <si>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</si>
  <si>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</si>
  <si>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</si>
  <si>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</si>
  <si>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</si>
  <si>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</si>
  <si>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</si>
  <si>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</si>
  <si>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</si>
  <si>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</si>
  <si>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</si>
  <si>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</si>
  <si>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</si>
  <si>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</si>
  <si>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</si>
  <si>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100м  трубопровода</t>
  </si>
  <si>
    <t>Посадка кустарников</t>
  </si>
  <si>
    <t>10 кустарников</t>
  </si>
  <si>
    <t>Смена внутренних трубопроводов из стальных труб диам. до 32мм</t>
  </si>
  <si>
    <t>Прокладка провода осветительного</t>
  </si>
  <si>
    <t>100м</t>
  </si>
  <si>
    <t>1 врезка</t>
  </si>
  <si>
    <t>Врезка в действующие внутренние сети трубопроводов ХВС,ЦО диам.32мм</t>
  </si>
  <si>
    <t>имущества МКД, выполненных за 2017  года на жилом доме № 3</t>
  </si>
  <si>
    <t xml:space="preserve">                                        по улице Парковая</t>
  </si>
  <si>
    <t>Очистка кровли от снега и скалывание сосулек толщиной до 30см</t>
  </si>
  <si>
    <t>м2 кровли</t>
  </si>
  <si>
    <t>Смена светильников со светодиодными лампами оптико-акустическими</t>
  </si>
  <si>
    <t>Смена трубопроводов из полиэтиленовых канализационных труб диам. до 50мм</t>
  </si>
  <si>
    <t>100м  трубопровода с фасонными частями</t>
  </si>
  <si>
    <t>Ручная побелка деревьев в возрасте 6-8 лет</t>
  </si>
  <si>
    <t>1000 дер.</t>
  </si>
  <si>
    <t>Подготовка стандартных посадочных мест для деревьев и кустарников</t>
  </si>
  <si>
    <t>10 ям</t>
  </si>
  <si>
    <t>Смена кранов на шаровые краны диам.32мм</t>
  </si>
  <si>
    <t>Установка металлических дверных блоков в готовые проемы</t>
  </si>
  <si>
    <t>1м2 проема</t>
  </si>
  <si>
    <t>Окраска масляными составами ранее окрашенных больших металлических поверхностей(кроме крыш) за один раз</t>
  </si>
  <si>
    <t>Проверка на прогрев отопительных приборов с регулировкой</t>
  </si>
  <si>
    <t>100 приб</t>
  </si>
  <si>
    <t>Погрузка при автомобильных перевозках мусора строительного с погрузкой вручную</t>
  </si>
  <si>
    <t>1 т груза</t>
  </si>
  <si>
    <t>Перевозка грузов 2 класса автомобилями-самосвалами</t>
  </si>
  <si>
    <t xml:space="preserve">Смена светильников со светодиодными лампами </t>
  </si>
  <si>
    <t>Короба пластмассовые шириной до 40мм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</si>
</sst>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A41" sqref="A1:E41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19</v>
      </c>
      <c r="C3" s="3"/>
      <c r="D3" s="3"/>
      <c r="E3" s="3"/>
      <c r="F3" s="1"/>
    </row>
    <row r="4" spans="1:6" ht="15.75" x14ac:dyDescent="0.25">
      <c r="A4" s="4"/>
      <c r="B4" s="3" t="s">
        <v>34</v>
      </c>
      <c r="C4" s="3"/>
      <c r="D4" s="3"/>
      <c r="E4" s="3"/>
      <c r="F4" s="1"/>
    </row>
    <row r="5" spans="1:6" ht="15.75" x14ac:dyDescent="0.25">
      <c r="A5" s="4"/>
      <c r="B5" s="3" t="s">
        <v>35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0.02+0.02+0.02</f>
        <v>0.06</v>
      </c>
      <c r="E10" s="7">
        <f>306.48+878.67+878.67</f>
        <v>2063.8200000000002</v>
      </c>
      <c r="F10" s="4"/>
    </row>
    <row r="11" spans="1:6" s="1" customFormat="1" ht="31.5" x14ac:dyDescent="0.25">
      <c r="A11" s="7">
        <v>2</v>
      </c>
      <c r="B11" s="8" t="s">
        <v>54</v>
      </c>
      <c r="C11" s="8" t="s">
        <v>13</v>
      </c>
      <c r="D11" s="7">
        <v>0.02</v>
      </c>
      <c r="E11" s="7">
        <f>1263.19</f>
        <v>1263.19</v>
      </c>
      <c r="F11" s="4"/>
    </row>
    <row r="12" spans="1:6" s="1" customFormat="1" ht="47.25" x14ac:dyDescent="0.25">
      <c r="A12" s="7">
        <v>3</v>
      </c>
      <c r="B12" s="8" t="s">
        <v>24</v>
      </c>
      <c r="C12" s="8" t="s">
        <v>25</v>
      </c>
      <c r="D12" s="7">
        <f>0.12</f>
        <v>0.12</v>
      </c>
      <c r="E12" s="7">
        <f>495.74+495.74+495.74+509.1+509.1+523.93+523.93+523.93+523.93+523.93+523.93</f>
        <v>5649</v>
      </c>
      <c r="F12" s="4"/>
    </row>
    <row r="13" spans="1:6" ht="47.25" x14ac:dyDescent="0.25">
      <c r="A13" s="7">
        <v>4</v>
      </c>
      <c r="B13" s="8" t="s">
        <v>15</v>
      </c>
      <c r="C13" s="8" t="s">
        <v>12</v>
      </c>
      <c r="D13" s="7">
        <v>13.24</v>
      </c>
      <c r="E13" s="7">
        <f>57418.78</f>
        <v>57418.78</v>
      </c>
      <c r="F13" s="4"/>
    </row>
    <row r="14" spans="1:6" s="1" customFormat="1" ht="31.5" x14ac:dyDescent="0.25">
      <c r="A14" s="7">
        <v>5</v>
      </c>
      <c r="B14" s="8" t="s">
        <v>49</v>
      </c>
      <c r="C14" s="8" t="s">
        <v>50</v>
      </c>
      <c r="D14" s="7">
        <f>0.03</f>
        <v>0.03</v>
      </c>
      <c r="E14" s="7">
        <f>194.04</f>
        <v>194.04</v>
      </c>
      <c r="F14" s="4"/>
    </row>
    <row r="15" spans="1:6" s="1" customFormat="1" ht="78.75" x14ac:dyDescent="0.25">
      <c r="A15" s="7">
        <v>6</v>
      </c>
      <c r="B15" s="8" t="s">
        <v>20</v>
      </c>
      <c r="C15" s="8" t="s">
        <v>21</v>
      </c>
      <c r="D15" s="7">
        <f>0.597</f>
        <v>0.59699999999999998</v>
      </c>
      <c r="E15" s="7">
        <f>1047.79+1047.79+1047.79+1076.01+1076.01+6644.21+6644.21+6644.21+6644.21+6644.21+6644.21</f>
        <v>45160.65</v>
      </c>
      <c r="F15" s="4"/>
    </row>
    <row r="16" spans="1:6" s="1" customFormat="1" ht="31.5" x14ac:dyDescent="0.25">
      <c r="A16" s="7">
        <v>7</v>
      </c>
      <c r="B16" s="8" t="s">
        <v>22</v>
      </c>
      <c r="C16" s="8" t="s">
        <v>23</v>
      </c>
      <c r="D16" s="7">
        <f>0.16</f>
        <v>0.16</v>
      </c>
      <c r="E16" s="7">
        <f>4212.21+4212.21+4212.11+4325.69+4325.69+5008.2+5008.2+5008.2+5008.2+5008.2+5008.2</f>
        <v>51337.109999999986</v>
      </c>
      <c r="F16" s="4"/>
    </row>
    <row r="17" spans="1:6" ht="15.75" x14ac:dyDescent="0.25">
      <c r="A17" s="7"/>
      <c r="B17" s="8"/>
      <c r="C17" s="8"/>
      <c r="D17" s="7"/>
      <c r="E17" s="13">
        <f>SUM(E10:E16)</f>
        <v>163086.58999999997</v>
      </c>
      <c r="F17" s="4"/>
    </row>
    <row r="18" spans="1:6" ht="15.75" x14ac:dyDescent="0.25">
      <c r="A18" s="7"/>
      <c r="B18" s="12" t="s">
        <v>11</v>
      </c>
      <c r="C18" s="8"/>
      <c r="D18" s="7"/>
      <c r="E18" s="7"/>
      <c r="F18" s="4"/>
    </row>
    <row r="19" spans="1:6" ht="15.75" x14ac:dyDescent="0.25">
      <c r="A19" s="7">
        <v>1</v>
      </c>
      <c r="B19" s="8" t="s">
        <v>45</v>
      </c>
      <c r="C19" s="8" t="s">
        <v>13</v>
      </c>
      <c r="D19" s="7">
        <f>0.01+0.01</f>
        <v>0.02</v>
      </c>
      <c r="E19" s="7">
        <f>954.62+654.62</f>
        <v>1609.24</v>
      </c>
      <c r="F19" s="4"/>
    </row>
    <row r="20" spans="1:6" s="1" customFormat="1" ht="47.25" x14ac:dyDescent="0.25">
      <c r="A20" s="7">
        <v>2</v>
      </c>
      <c r="B20" s="8" t="s">
        <v>29</v>
      </c>
      <c r="C20" s="8" t="s">
        <v>26</v>
      </c>
      <c r="D20" s="7"/>
      <c r="E20" s="7"/>
      <c r="F20" s="4"/>
    </row>
    <row r="21" spans="1:6" s="1" customFormat="1" ht="31.5" x14ac:dyDescent="0.25">
      <c r="A21" s="7">
        <v>3</v>
      </c>
      <c r="B21" s="8" t="s">
        <v>33</v>
      </c>
      <c r="C21" s="8" t="s">
        <v>32</v>
      </c>
      <c r="D21" s="7">
        <f>2</f>
        <v>2</v>
      </c>
      <c r="E21" s="7">
        <f>6807.38</f>
        <v>6807.38</v>
      </c>
      <c r="F21" s="4"/>
    </row>
    <row r="22" spans="1:6" s="18" customFormat="1" ht="94.5" x14ac:dyDescent="0.25">
      <c r="A22" s="15">
        <v>4</v>
      </c>
      <c r="B22" s="16" t="s">
        <v>39</v>
      </c>
      <c r="C22" s="8" t="s">
        <v>40</v>
      </c>
      <c r="D22" s="15">
        <v>0.02</v>
      </c>
      <c r="E22" s="15">
        <f>940.46</f>
        <v>940.46</v>
      </c>
      <c r="F22" s="17"/>
    </row>
    <row r="23" spans="1:6" s="1" customFormat="1" ht="31.5" x14ac:dyDescent="0.25">
      <c r="A23" s="7">
        <v>5</v>
      </c>
      <c r="B23" s="8" t="s">
        <v>46</v>
      </c>
      <c r="C23" s="8" t="s">
        <v>47</v>
      </c>
      <c r="D23" s="7">
        <f>1.9</f>
        <v>1.9</v>
      </c>
      <c r="E23" s="7">
        <f>3515.93+6146.24</f>
        <v>9662.17</v>
      </c>
      <c r="F23" s="4"/>
    </row>
    <row r="24" spans="1:6" s="1" customFormat="1" ht="78.75" x14ac:dyDescent="0.25">
      <c r="A24" s="7">
        <v>6</v>
      </c>
      <c r="B24" s="8" t="s">
        <v>48</v>
      </c>
      <c r="C24" s="8" t="s">
        <v>14</v>
      </c>
      <c r="D24" s="7">
        <f>0.038</f>
        <v>3.7999999999999999E-2</v>
      </c>
      <c r="E24" s="7">
        <f>263.23</f>
        <v>263.23</v>
      </c>
      <c r="F24" s="4"/>
    </row>
    <row r="25" spans="1:6" s="1" customFormat="1" ht="31.5" x14ac:dyDescent="0.25">
      <c r="A25" s="7">
        <v>7</v>
      </c>
      <c r="B25" s="8" t="s">
        <v>38</v>
      </c>
      <c r="C25" s="8" t="s">
        <v>13</v>
      </c>
      <c r="D25" s="7">
        <f>0.02+0.02</f>
        <v>0.04</v>
      </c>
      <c r="E25" s="7">
        <f>862.5+589.4+1237.38</f>
        <v>2689.28</v>
      </c>
      <c r="F25" s="4"/>
    </row>
    <row r="26" spans="1:6" s="1" customFormat="1" ht="15.75" x14ac:dyDescent="0.25">
      <c r="A26" s="7">
        <v>8</v>
      </c>
      <c r="B26" s="8" t="s">
        <v>41</v>
      </c>
      <c r="C26" s="8" t="s">
        <v>42</v>
      </c>
      <c r="D26" s="7">
        <f>0.015</f>
        <v>1.4999999999999999E-2</v>
      </c>
      <c r="E26" s="7">
        <f>229.79</f>
        <v>229.79</v>
      </c>
      <c r="F26" s="4"/>
    </row>
    <row r="27" spans="1:6" s="1" customFormat="1" ht="31.5" x14ac:dyDescent="0.25">
      <c r="A27" s="15">
        <v>9</v>
      </c>
      <c r="B27" s="8" t="s">
        <v>43</v>
      </c>
      <c r="C27" s="8" t="s">
        <v>44</v>
      </c>
      <c r="D27" s="7">
        <f>1</f>
        <v>1</v>
      </c>
      <c r="E27" s="7">
        <f>14014.36</f>
        <v>14014.36</v>
      </c>
      <c r="F27" s="4"/>
    </row>
    <row r="28" spans="1:6" s="1" customFormat="1" ht="31.5" x14ac:dyDescent="0.25">
      <c r="A28" s="7">
        <v>10</v>
      </c>
      <c r="B28" s="8" t="s">
        <v>51</v>
      </c>
      <c r="C28" s="8" t="s">
        <v>52</v>
      </c>
      <c r="D28" s="7">
        <f>8</f>
        <v>8</v>
      </c>
      <c r="E28" s="7">
        <f>3685.96</f>
        <v>3685.96</v>
      </c>
      <c r="F28" s="4"/>
    </row>
    <row r="29" spans="1:6" s="1" customFormat="1" ht="31.5" x14ac:dyDescent="0.25">
      <c r="A29" s="7">
        <v>11</v>
      </c>
      <c r="B29" s="8" t="s">
        <v>53</v>
      </c>
      <c r="C29" s="8" t="s">
        <v>52</v>
      </c>
      <c r="D29" s="7">
        <v>8</v>
      </c>
      <c r="E29" s="7">
        <f>918.54</f>
        <v>918.54</v>
      </c>
      <c r="F29" s="4"/>
    </row>
    <row r="30" spans="1:6" s="1" customFormat="1" ht="31.5" x14ac:dyDescent="0.25">
      <c r="A30" s="7">
        <v>12</v>
      </c>
      <c r="B30" s="8" t="s">
        <v>36</v>
      </c>
      <c r="C30" s="8" t="s">
        <v>37</v>
      </c>
      <c r="D30" s="7">
        <f>10.5</f>
        <v>10.5</v>
      </c>
      <c r="E30" s="7">
        <v>377.9</v>
      </c>
      <c r="F30" s="4"/>
    </row>
    <row r="31" spans="1:6" s="1" customFormat="1" ht="47.25" x14ac:dyDescent="0.25">
      <c r="A31" s="7">
        <v>13</v>
      </c>
      <c r="B31" s="8" t="s">
        <v>27</v>
      </c>
      <c r="C31" s="8" t="s">
        <v>28</v>
      </c>
      <c r="D31" s="7">
        <f>1+0.3</f>
        <v>1.3</v>
      </c>
      <c r="E31" s="7">
        <f>4973.63+8973.58</f>
        <v>13947.21</v>
      </c>
      <c r="F31" s="4"/>
    </row>
    <row r="32" spans="1:6" s="1" customFormat="1" ht="15.75" x14ac:dyDescent="0.25">
      <c r="A32" s="15">
        <v>14</v>
      </c>
      <c r="B32" s="8" t="s">
        <v>30</v>
      </c>
      <c r="C32" s="8" t="s">
        <v>31</v>
      </c>
      <c r="D32" s="7">
        <f>0.1</f>
        <v>0.1</v>
      </c>
      <c r="E32" s="7">
        <f>718.06+16.16+300.1</f>
        <v>1034.32</v>
      </c>
      <c r="F32" s="4"/>
    </row>
    <row r="33" spans="1:7" s="1" customFormat="1" ht="15.75" x14ac:dyDescent="0.25">
      <c r="A33" s="7">
        <v>15</v>
      </c>
      <c r="B33" s="8" t="s">
        <v>55</v>
      </c>
      <c r="C33" s="8" t="s">
        <v>31</v>
      </c>
      <c r="D33" s="7">
        <f>0.1</f>
        <v>0.1</v>
      </c>
      <c r="E33" s="7">
        <f>901.52+58.2</f>
        <v>959.72</v>
      </c>
      <c r="F33" s="4"/>
    </row>
    <row r="34" spans="1:7" s="1" customFormat="1" ht="15.75" x14ac:dyDescent="0.25">
      <c r="A34" s="7"/>
      <c r="B34" s="8"/>
      <c r="C34" s="8"/>
      <c r="D34" s="7"/>
      <c r="E34" s="13">
        <f>SUM(E19:E33)</f>
        <v>57139.560000000005</v>
      </c>
      <c r="F34" s="4"/>
    </row>
    <row r="35" spans="1:7" ht="15.75" x14ac:dyDescent="0.25">
      <c r="A35" s="7"/>
      <c r="B35" s="8" t="s">
        <v>9</v>
      </c>
      <c r="C35" s="7"/>
      <c r="D35" s="7"/>
      <c r="E35" s="9">
        <f>E17+E34</f>
        <v>220226.14999999997</v>
      </c>
      <c r="F35" s="4"/>
    </row>
    <row r="36" spans="1:7" ht="15.75" x14ac:dyDescent="0.25">
      <c r="A36" s="7"/>
      <c r="B36" s="8"/>
      <c r="C36" s="7"/>
      <c r="D36" s="7"/>
      <c r="E36" s="7"/>
      <c r="F36" s="4"/>
    </row>
    <row r="37" spans="1:7" ht="15.75" x14ac:dyDescent="0.25">
      <c r="A37" s="10"/>
      <c r="B37" s="10"/>
      <c r="C37" s="10"/>
      <c r="D37" s="10"/>
      <c r="E37" s="10"/>
      <c r="F37" s="4"/>
    </row>
    <row r="38" spans="1:7" ht="15.75" x14ac:dyDescent="0.25">
      <c r="A38" s="10"/>
      <c r="B38" s="10" t="s">
        <v>16</v>
      </c>
      <c r="C38" s="10" t="s">
        <v>17</v>
      </c>
      <c r="D38" s="10"/>
      <c r="E38" s="10"/>
      <c r="F38" s="1"/>
    </row>
    <row r="39" spans="1:7" x14ac:dyDescent="0.25">
      <c r="A39" s="2"/>
      <c r="B39" s="2"/>
      <c r="C39" s="2"/>
      <c r="D39" s="2"/>
      <c r="E39" s="2"/>
      <c r="F39" s="1"/>
    </row>
    <row r="40" spans="1:7" x14ac:dyDescent="0.25">
      <c r="A40" s="2"/>
      <c r="B40" s="2"/>
      <c r="C40" s="2"/>
      <c r="D40" s="2"/>
      <c r="E40" s="2"/>
      <c r="F40" s="1"/>
    </row>
    <row r="41" spans="1:7" x14ac:dyDescent="0.25">
      <c r="A41" s="2"/>
      <c r="B41" s="2" t="s">
        <v>18</v>
      </c>
      <c r="C41" s="2"/>
      <c r="D41" s="2"/>
      <c r="E41" s="2"/>
      <c r="F41" s="1"/>
    </row>
    <row r="42" spans="1:7" x14ac:dyDescent="0.25">
      <c r="A42" s="2"/>
      <c r="B42" s="2"/>
      <c r="C42" s="2"/>
      <c r="D42" s="2"/>
      <c r="E42" s="2"/>
      <c r="F42" s="14"/>
      <c r="G42" s="14"/>
    </row>
    <row r="43" spans="1:7" x14ac:dyDescent="0.25">
      <c r="A43" s="2"/>
      <c r="B43" s="2"/>
      <c r="C43" s="2"/>
      <c r="D43" s="2"/>
      <c r="E43" s="2"/>
    </row>
    <row r="44" spans="1:7" x14ac:dyDescent="0.25">
      <c r="A44" s="2"/>
      <c r="B44" s="2"/>
      <c r="C44" s="2"/>
      <c r="D44" s="2"/>
      <c r="E44" s="19"/>
      <c r="F44" s="14"/>
    </row>
    <row r="45" spans="1:7" x14ac:dyDescent="0.25">
      <c r="A45" s="2"/>
      <c r="B45" s="2"/>
      <c r="C45" s="2"/>
      <c r="D45" s="2"/>
      <c r="E45" s="2"/>
    </row>
    <row r="46" spans="1:7" x14ac:dyDescent="0.25">
      <c r="A46" s="2"/>
      <c r="B46" s="2"/>
      <c r="C46" s="2"/>
      <c r="D46" s="2"/>
      <c r="E46" s="2"/>
    </row>
    <row r="47" spans="1:7" x14ac:dyDescent="0.25">
      <c r="A47" s="2"/>
      <c r="B47" s="2"/>
      <c r="C47" s="2"/>
      <c r="D47" s="2"/>
      <c r="E47" s="2"/>
    </row>
    <row r="48" spans="1:7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2018-04-03T05:03:52Z</cp:lastPrinted>
  <dcterms:created xsi:type="dcterms:W3CDTF">2016-09-29T06:37:31Z</dcterms:created>
  <dcterms:modified xsi:type="dcterms:W3CDTF">2018-04-03T05:08:38Z</dcterms:modified>
</cp:coreProperties>
</file>